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84" i="1" l="1"/>
  <c r="L286" i="1"/>
  <c r="L285" i="1"/>
  <c r="L283" i="1"/>
  <c r="L282" i="1"/>
  <c r="L281" i="1"/>
  <c r="L280" i="1"/>
  <c r="L279" i="1"/>
  <c r="L278" i="1"/>
  <c r="L277" i="1"/>
  <c r="L276" i="1"/>
  <c r="L275" i="1"/>
  <c r="L274" i="1"/>
  <c r="O65" i="1"/>
  <c r="O96" i="1" s="1"/>
  <c r="O130" i="1" s="1"/>
  <c r="O160" i="1" s="1"/>
  <c r="O192" i="1" s="1"/>
  <c r="O224" i="1" s="1"/>
  <c r="O254" i="1" s="1"/>
  <c r="O288" i="1" s="1"/>
  <c r="O315" i="1" s="1"/>
  <c r="O344" i="1" s="1"/>
  <c r="O372" i="1" s="1"/>
  <c r="O400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7" i="1" s="1"/>
  <c r="A8" i="1"/>
  <c r="A12" i="1" s="1"/>
  <c r="A14" i="1" s="1"/>
  <c r="L397" i="1"/>
  <c r="L395" i="1"/>
  <c r="L394" i="1"/>
  <c r="L393" i="1"/>
  <c r="L392" i="1"/>
  <c r="L391" i="1"/>
  <c r="L388" i="1"/>
  <c r="L387" i="1"/>
  <c r="L386" i="1"/>
  <c r="L380" i="1"/>
  <c r="L337" i="1"/>
  <c r="L338" i="1"/>
  <c r="L339" i="1"/>
  <c r="L336" i="1"/>
  <c r="L333" i="1"/>
  <c r="L332" i="1"/>
  <c r="L309" i="1"/>
  <c r="L308" i="1"/>
  <c r="L307" i="1"/>
  <c r="L306" i="1"/>
  <c r="L305" i="1"/>
  <c r="L304" i="1"/>
  <c r="L302" i="1"/>
  <c r="L303" i="1"/>
  <c r="O303" i="1" s="1"/>
  <c r="L301" i="1"/>
  <c r="L296" i="1"/>
  <c r="L297" i="1"/>
  <c r="L298" i="1"/>
  <c r="L299" i="1"/>
  <c r="L295" i="1"/>
  <c r="L271" i="1" l="1"/>
  <c r="L270" i="1"/>
  <c r="L269" i="1"/>
  <c r="O269" i="1" s="1"/>
  <c r="L268" i="1"/>
  <c r="L264" i="1"/>
  <c r="L262" i="1"/>
  <c r="L250" i="1"/>
  <c r="L249" i="1"/>
  <c r="L248" i="1"/>
  <c r="O248" i="1" s="1"/>
  <c r="L247" i="1"/>
  <c r="L246" i="1"/>
  <c r="L244" i="1"/>
  <c r="L243" i="1"/>
  <c r="L242" i="1"/>
  <c r="L241" i="1"/>
  <c r="L237" i="1"/>
  <c r="L235" i="1"/>
  <c r="L210" i="1"/>
  <c r="L209" i="1"/>
  <c r="L208" i="1"/>
  <c r="L207" i="1"/>
  <c r="L206" i="1"/>
  <c r="L205" i="1"/>
  <c r="L204" i="1"/>
  <c r="L203" i="1"/>
  <c r="L202" i="1"/>
  <c r="L201" i="1"/>
  <c r="L221" i="1"/>
  <c r="L220" i="1"/>
  <c r="L219" i="1"/>
  <c r="L218" i="1"/>
  <c r="L212" i="1"/>
  <c r="L213" i="1"/>
  <c r="O213" i="1" s="1"/>
  <c r="L214" i="1"/>
  <c r="L215" i="1"/>
  <c r="L216" i="1"/>
  <c r="L211" i="1"/>
  <c r="L217" i="1"/>
  <c r="L199" i="1"/>
  <c r="M189" i="1"/>
  <c r="M188" i="1"/>
  <c r="L186" i="1"/>
  <c r="L187" i="1"/>
  <c r="L188" i="1"/>
  <c r="L189" i="1"/>
  <c r="L190" i="1"/>
  <c r="L191" i="1"/>
  <c r="L182" i="1"/>
  <c r="L180" i="1"/>
  <c r="L155" i="1"/>
  <c r="L156" i="1"/>
  <c r="O156" i="1" s="1"/>
  <c r="L157" i="1"/>
  <c r="L158" i="1"/>
  <c r="L154" i="1"/>
  <c r="L147" i="1"/>
  <c r="L148" i="1"/>
  <c r="O148" i="1" s="1"/>
  <c r="L149" i="1"/>
  <c r="L150" i="1"/>
  <c r="O150" i="1" s="1"/>
  <c r="L151" i="1"/>
  <c r="O151" i="1" s="1"/>
  <c r="L152" i="1"/>
  <c r="L153" i="1"/>
  <c r="L146" i="1"/>
  <c r="L144" i="1"/>
  <c r="L141" i="1"/>
  <c r="O141" i="1" s="1"/>
  <c r="L140" i="1"/>
  <c r="O140" i="1" s="1"/>
  <c r="L138" i="1"/>
  <c r="L137" i="1"/>
  <c r="L136" i="1"/>
  <c r="L135" i="1"/>
  <c r="L128" i="1"/>
  <c r="L127" i="1"/>
  <c r="L119" i="1"/>
  <c r="L106" i="1"/>
  <c r="L107" i="1"/>
  <c r="L108" i="1"/>
  <c r="L109" i="1"/>
  <c r="L110" i="1"/>
  <c r="L111" i="1"/>
  <c r="L112" i="1"/>
  <c r="L113" i="1"/>
  <c r="L114" i="1"/>
  <c r="L92" i="1"/>
  <c r="L91" i="1"/>
  <c r="O91" i="1" s="1"/>
  <c r="L89" i="1"/>
  <c r="L88" i="1"/>
  <c r="L84" i="1"/>
  <c r="O84" i="1" s="1"/>
  <c r="L75" i="1"/>
  <c r="L41" i="1"/>
  <c r="L18" i="1"/>
  <c r="L16" i="1"/>
  <c r="L363" i="1"/>
  <c r="O360" i="1"/>
  <c r="L361" i="1"/>
  <c r="O361" i="1" s="1"/>
  <c r="L311" i="1"/>
  <c r="O311" i="1" s="1"/>
  <c r="M264" i="1"/>
  <c r="L223" i="1"/>
  <c r="L177" i="1"/>
  <c r="L171" i="1"/>
  <c r="O171" i="1" s="1"/>
  <c r="L175" i="1"/>
  <c r="O175" i="1" s="1"/>
  <c r="L116" i="1"/>
  <c r="O89" i="1"/>
  <c r="L86" i="1"/>
  <c r="O86" i="1" s="1"/>
  <c r="L83" i="1"/>
  <c r="O83" i="1" s="1"/>
  <c r="L63" i="1"/>
  <c r="O63" i="1" s="1"/>
  <c r="L45" i="1"/>
  <c r="O45" i="1" s="1"/>
  <c r="M18" i="1"/>
  <c r="O264" i="1" l="1"/>
  <c r="O18" i="1"/>
  <c r="O189" i="1"/>
  <c r="O188" i="1"/>
  <c r="M81" i="1"/>
  <c r="L81" i="1"/>
  <c r="O158" i="1"/>
  <c r="O157" i="1"/>
  <c r="O136" i="1"/>
  <c r="L51" i="1"/>
  <c r="M266" i="1"/>
  <c r="N8" i="1"/>
  <c r="M8" i="1"/>
  <c r="O153" i="1"/>
  <c r="O307" i="1"/>
  <c r="L169" i="1"/>
  <c r="O169" i="1" s="1"/>
  <c r="O149" i="1"/>
  <c r="O111" i="1"/>
  <c r="O112" i="1"/>
  <c r="O249" i="1"/>
  <c r="O306" i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73" i="1" s="1"/>
  <c r="L49" i="1"/>
  <c r="O49" i="1" s="1"/>
  <c r="L42" i="1"/>
  <c r="O42" i="1" s="1"/>
  <c r="O41" i="1"/>
  <c r="O81" i="1" l="1"/>
  <c r="O128" i="1" l="1"/>
  <c r="O309" i="1"/>
  <c r="O308" i="1"/>
  <c r="O203" i="1" l="1"/>
  <c r="O202" i="1"/>
  <c r="O201" i="1"/>
  <c r="O199" i="1"/>
  <c r="O395" i="1"/>
  <c r="L359" i="1"/>
  <c r="O359" i="1" s="1"/>
  <c r="L174" i="1"/>
  <c r="O174" i="1" s="1"/>
  <c r="L170" i="1"/>
  <c r="O170" i="1" s="1"/>
  <c r="L172" i="1"/>
  <c r="O172" i="1" s="1"/>
  <c r="O114" i="1"/>
  <c r="L50" i="1"/>
  <c r="O50" i="1" s="1"/>
  <c r="O358" i="1" l="1"/>
  <c r="O212" i="1"/>
  <c r="O211" i="1"/>
  <c r="O88" i="1" l="1"/>
  <c r="O305" i="1" l="1"/>
  <c r="O397" i="1" l="1"/>
  <c r="A75" i="1" l="1"/>
  <c r="A77" i="1" s="1"/>
  <c r="A79" i="1" s="1"/>
  <c r="A81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O394" i="1"/>
  <c r="O393" i="1"/>
  <c r="O392" i="1"/>
  <c r="O391" i="1"/>
  <c r="O387" i="1"/>
  <c r="O388" i="1"/>
  <c r="O386" i="1"/>
  <c r="M382" i="1"/>
  <c r="N380" i="1"/>
  <c r="M380" i="1"/>
  <c r="O357" i="1"/>
  <c r="O356" i="1"/>
  <c r="O355" i="1"/>
  <c r="O354" i="1"/>
  <c r="O353" i="1"/>
  <c r="O352" i="1"/>
  <c r="O351" i="1"/>
  <c r="O339" i="1"/>
  <c r="O338" i="1"/>
  <c r="O337" i="1"/>
  <c r="O336" i="1"/>
  <c r="O333" i="1"/>
  <c r="O332" i="1"/>
  <c r="O330" i="1"/>
  <c r="O329" i="1"/>
  <c r="M327" i="1"/>
  <c r="O327" i="1" s="1"/>
  <c r="M325" i="1"/>
  <c r="O325" i="1" s="1"/>
  <c r="M323" i="1"/>
  <c r="O323" i="1" s="1"/>
  <c r="O304" i="1"/>
  <c r="O302" i="1"/>
  <c r="O301" i="1"/>
  <c r="O271" i="1"/>
  <c r="O270" i="1"/>
  <c r="O268" i="1"/>
  <c r="N262" i="1"/>
  <c r="M262" i="1"/>
  <c r="O250" i="1"/>
  <c r="O247" i="1"/>
  <c r="O246" i="1"/>
  <c r="O244" i="1"/>
  <c r="O243" i="1"/>
  <c r="O242" i="1"/>
  <c r="O241" i="1"/>
  <c r="M237" i="1"/>
  <c r="O237" i="1" s="1"/>
  <c r="N235" i="1"/>
  <c r="M235" i="1"/>
  <c r="O221" i="1"/>
  <c r="O220" i="1"/>
  <c r="O219" i="1"/>
  <c r="O218" i="1"/>
  <c r="O216" i="1"/>
  <c r="O215" i="1"/>
  <c r="O214" i="1"/>
  <c r="O210" i="1"/>
  <c r="O209" i="1"/>
  <c r="O208" i="1"/>
  <c r="O207" i="1"/>
  <c r="O206" i="1"/>
  <c r="O205" i="1"/>
  <c r="O204" i="1"/>
  <c r="O191" i="1"/>
  <c r="O190" i="1"/>
  <c r="M187" i="1"/>
  <c r="O187" i="1" s="1"/>
  <c r="M186" i="1"/>
  <c r="O186" i="1" s="1"/>
  <c r="M182" i="1"/>
  <c r="O182" i="1" s="1"/>
  <c r="N180" i="1"/>
  <c r="M180" i="1"/>
  <c r="O173" i="1"/>
  <c r="O168" i="1"/>
  <c r="O167" i="1"/>
  <c r="O155" i="1"/>
  <c r="O154" i="1"/>
  <c r="O152" i="1"/>
  <c r="O147" i="1"/>
  <c r="O146" i="1"/>
  <c r="O144" i="1"/>
  <c r="O138" i="1"/>
  <c r="O137" i="1"/>
  <c r="O135" i="1"/>
  <c r="M125" i="1"/>
  <c r="M123" i="1"/>
  <c r="M121" i="1"/>
  <c r="N119" i="1"/>
  <c r="M119" i="1"/>
  <c r="M79" i="1"/>
  <c r="M77" i="1"/>
  <c r="M75" i="1"/>
  <c r="O75" i="1" s="1"/>
  <c r="N73" i="1"/>
  <c r="M73" i="1"/>
  <c r="M16" i="1"/>
  <c r="O16" i="1" s="1"/>
  <c r="M14" i="1"/>
  <c r="N12" i="1"/>
  <c r="M12" i="1"/>
  <c r="N6" i="1"/>
  <c r="M6" i="1"/>
  <c r="H275" i="1"/>
  <c r="H276" i="1" s="1"/>
  <c r="H277" i="1" s="1"/>
  <c r="H278" i="1" s="1"/>
  <c r="H279" i="1" s="1"/>
  <c r="A93" i="1" l="1"/>
  <c r="A95" i="1" s="1"/>
  <c r="O119" i="1"/>
  <c r="O235" i="1"/>
  <c r="O262" i="1"/>
  <c r="O380" i="1"/>
  <c r="O180" i="1"/>
  <c r="H287" i="1"/>
  <c r="H280" i="1"/>
  <c r="H281" i="1" s="1"/>
  <c r="H282" i="1" s="1"/>
  <c r="H283" i="1" s="1"/>
  <c r="H284" i="1" s="1"/>
  <c r="H285" i="1" s="1"/>
  <c r="H286" i="1" s="1"/>
  <c r="E275" i="1"/>
  <c r="E276" i="1" s="1"/>
  <c r="E277" i="1" s="1"/>
  <c r="E278" i="1" s="1"/>
  <c r="E279" i="1" s="1"/>
  <c r="E280" i="1" l="1"/>
  <c r="E281" i="1" s="1"/>
  <c r="E282" i="1" s="1"/>
  <c r="E283" i="1" s="1"/>
  <c r="E284" i="1" s="1"/>
  <c r="E285" i="1" s="1"/>
  <c r="E286" i="1" s="1"/>
  <c r="E287" i="1"/>
  <c r="O363" i="1"/>
  <c r="A105" i="1" l="1"/>
  <c r="A106" i="1" s="1"/>
  <c r="A107" i="1" s="1"/>
  <c r="A108" i="1" s="1"/>
  <c r="A109" i="1" s="1"/>
  <c r="A110" i="1" s="1"/>
  <c r="A111" i="1" s="1"/>
  <c r="A112" i="1" s="1"/>
  <c r="A113" i="1" s="1"/>
  <c r="L252" i="1"/>
  <c r="O252" i="1" s="1"/>
  <c r="O177" i="1"/>
  <c r="O127" i="1"/>
  <c r="L121" i="1"/>
  <c r="O121" i="1" s="1"/>
  <c r="O116" i="1"/>
  <c r="O113" i="1"/>
  <c r="O110" i="1"/>
  <c r="O109" i="1"/>
  <c r="O108" i="1"/>
  <c r="O107" i="1"/>
  <c r="O106" i="1"/>
  <c r="L105" i="1"/>
  <c r="O105" i="1" s="1"/>
  <c r="L95" i="1"/>
  <c r="O95" i="1" s="1"/>
  <c r="L87" i="1"/>
  <c r="O87" i="1" s="1"/>
  <c r="L85" i="1"/>
  <c r="O85" i="1" s="1"/>
  <c r="L79" i="1"/>
  <c r="O79" i="1" s="1"/>
  <c r="L77" i="1"/>
  <c r="O77" i="1" s="1"/>
  <c r="L73" i="1"/>
  <c r="O73" i="1" s="1"/>
  <c r="L61" i="1"/>
  <c r="O61" i="1" s="1"/>
  <c r="L60" i="1"/>
  <c r="O60" i="1" s="1"/>
  <c r="L59" i="1"/>
  <c r="O59" i="1" s="1"/>
  <c r="L58" i="1"/>
  <c r="O58" i="1" s="1"/>
  <c r="L57" i="1"/>
  <c r="O57" i="1" s="1"/>
  <c r="L56" i="1"/>
  <c r="O56" i="1" s="1"/>
  <c r="L55" i="1"/>
  <c r="O55" i="1" s="1"/>
  <c r="L54" i="1"/>
  <c r="O54" i="1" s="1"/>
  <c r="L53" i="1"/>
  <c r="O53" i="1" s="1"/>
  <c r="L52" i="1"/>
  <c r="O52" i="1" s="1"/>
  <c r="L48" i="1"/>
  <c r="O48" i="1" s="1"/>
  <c r="L47" i="1"/>
  <c r="O47" i="1" s="1"/>
  <c r="L46" i="1"/>
  <c r="O46" i="1" s="1"/>
  <c r="L44" i="1"/>
  <c r="O44" i="1" s="1"/>
  <c r="L43" i="1"/>
  <c r="O43" i="1" s="1"/>
  <c r="L40" i="1"/>
  <c r="O40" i="1" s="1"/>
  <c r="L39" i="1"/>
  <c r="O39" i="1" s="1"/>
  <c r="L38" i="1"/>
  <c r="O38" i="1" s="1"/>
  <c r="L37" i="1"/>
  <c r="O37" i="1" s="1"/>
  <c r="L29" i="1"/>
  <c r="O29" i="1" s="1"/>
  <c r="L27" i="1"/>
  <c r="O27" i="1" s="1"/>
  <c r="L26" i="1"/>
  <c r="O26" i="1" s="1"/>
  <c r="L24" i="1"/>
  <c r="O24" i="1" s="1"/>
  <c r="L23" i="1"/>
  <c r="O23" i="1" s="1"/>
  <c r="L22" i="1"/>
  <c r="O22" i="1" s="1"/>
  <c r="L21" i="1"/>
  <c r="O21" i="1" s="1"/>
  <c r="L20" i="1"/>
  <c r="O20" i="1" s="1"/>
  <c r="L19" i="1"/>
  <c r="O19" i="1" s="1"/>
  <c r="L14" i="1"/>
  <c r="O14" i="1" s="1"/>
  <c r="L12" i="1"/>
  <c r="O12" i="1" s="1"/>
  <c r="L6" i="1"/>
  <c r="O6" i="1" s="1"/>
  <c r="A114" i="1" l="1"/>
  <c r="A116" i="1" l="1"/>
  <c r="A119" i="1" s="1"/>
  <c r="A121" i="1" s="1"/>
  <c r="A123" i="1" l="1"/>
  <c r="A125" i="1" s="1"/>
  <c r="A127" i="1" s="1"/>
  <c r="A128" i="1" s="1"/>
  <c r="A135" i="1" s="1"/>
  <c r="A136" i="1" l="1"/>
  <c r="A137" i="1" s="1"/>
  <c r="A138" i="1" s="1"/>
  <c r="A139" i="1" s="1"/>
  <c r="A140" i="1" s="1"/>
  <c r="A141" i="1" l="1"/>
  <c r="A142" i="1" l="1"/>
  <c r="A144" i="1" l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67" i="1" s="1"/>
  <c r="A168" i="1" s="1"/>
  <c r="A169" i="1" s="1"/>
  <c r="A170" i="1" s="1"/>
  <c r="A171" i="1" s="1"/>
  <c r="A172" i="1" s="1"/>
  <c r="A173" i="1" s="1"/>
  <c r="A174" i="1" s="1"/>
  <c r="A175" i="1" s="1"/>
  <c r="A177" i="1" s="1"/>
  <c r="A180" i="1" s="1"/>
  <c r="A182" i="1" s="1"/>
  <c r="A184" i="1" s="1"/>
  <c r="A186" i="1" s="1"/>
  <c r="A187" i="1" s="1"/>
  <c r="A188" i="1" s="1"/>
  <c r="A189" i="1" s="1"/>
  <c r="A190" i="1" s="1"/>
  <c r="A191" i="1" s="1"/>
  <c r="A199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3" i="1" s="1"/>
  <c r="A235" i="1" s="1"/>
  <c r="A237" i="1" s="1"/>
  <c r="A239" i="1" s="1"/>
  <c r="A241" i="1" s="1"/>
  <c r="A242" i="1" s="1"/>
  <c r="A243" i="1" s="1"/>
  <c r="A244" i="1" s="1"/>
  <c r="A246" i="1" s="1"/>
  <c r="A247" i="1" s="1"/>
  <c r="A248" i="1" l="1"/>
  <c r="A249" i="1" s="1"/>
  <c r="A250" i="1" s="1"/>
  <c r="A252" i="1" s="1"/>
  <c r="A262" i="1" s="1"/>
  <c r="A264" i="1" l="1"/>
  <c r="A266" i="1" s="1"/>
  <c r="A268" i="1" s="1"/>
  <c r="A269" i="1" s="1"/>
  <c r="A270" i="1" s="1"/>
  <c r="A271" i="1" s="1"/>
  <c r="A273" i="1" s="1"/>
  <c r="A274" i="1" s="1"/>
  <c r="A275" i="1" l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95" i="1" s="1"/>
  <c r="A296" i="1" s="1"/>
  <c r="A297" i="1" s="1"/>
  <c r="A298" i="1" s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1" i="1" s="1"/>
  <c r="A323" i="1" s="1"/>
  <c r="A325" i="1" s="1"/>
  <c r="A327" i="1" s="1"/>
  <c r="A329" i="1" s="1"/>
  <c r="A330" i="1" s="1"/>
  <c r="A331" i="1" s="1"/>
  <c r="A332" i="1" s="1"/>
  <c r="A333" i="1" s="1"/>
  <c r="A334" i="1" l="1"/>
  <c r="A336" i="1" s="1"/>
  <c r="A337" i="1" s="1"/>
  <c r="A338" i="1" s="1"/>
  <c r="A339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3" i="1" s="1"/>
  <c r="A380" i="1" s="1"/>
  <c r="A382" i="1" s="1"/>
  <c r="A384" i="1" l="1"/>
  <c r="A386" i="1" s="1"/>
  <c r="A387" i="1" s="1"/>
  <c r="A388" i="1" s="1"/>
  <c r="A389" i="1" l="1"/>
  <c r="A391" i="1" s="1"/>
  <c r="A392" i="1" s="1"/>
  <c r="A393" i="1" s="1"/>
  <c r="A394" i="1" s="1"/>
  <c r="A395" i="1" s="1"/>
  <c r="A397" i="1" s="1"/>
</calcChain>
</file>

<file path=xl/sharedStrings.xml><?xml version="1.0" encoding="utf-8"?>
<sst xmlns="http://schemas.openxmlformats.org/spreadsheetml/2006/main" count="2534" uniqueCount="590">
  <si>
    <t>ที่</t>
  </si>
  <si>
    <t>ระดับ</t>
  </si>
  <si>
    <t>หมายเหตุ</t>
  </si>
  <si>
    <t>ตำแหน่ง</t>
  </si>
  <si>
    <t>เงินเดือน</t>
  </si>
  <si>
    <t>ภราดร</t>
  </si>
  <si>
    <t>กลาง</t>
  </si>
  <si>
    <t>-</t>
  </si>
  <si>
    <t>อนุชา</t>
  </si>
  <si>
    <t>สำนักปลัดเทศบาล</t>
  </si>
  <si>
    <t>พนักงานเทศบาล</t>
  </si>
  <si>
    <t>มธุรจน์</t>
  </si>
  <si>
    <t>วัชรี</t>
  </si>
  <si>
    <t>ต้น</t>
  </si>
  <si>
    <t>ว่างเดิม</t>
  </si>
  <si>
    <t>นักทรัพยากรบุคคล</t>
  </si>
  <si>
    <t>รสริน</t>
  </si>
  <si>
    <t>ปก./ชก.</t>
  </si>
  <si>
    <t>นักจัดการงานทะเบียนและบัตร</t>
  </si>
  <si>
    <t>โสรีนา</t>
  </si>
  <si>
    <t>ณัฐณิชา</t>
  </si>
  <si>
    <t>นักจัดการงานเทศกิจ</t>
  </si>
  <si>
    <t>อดุลย์กิติ์</t>
  </si>
  <si>
    <t xml:space="preserve">เจ้าพนักงานทะเบียน </t>
  </si>
  <si>
    <t>อัจฉรา</t>
  </si>
  <si>
    <t>บัญชา</t>
  </si>
  <si>
    <t xml:space="preserve">เจ้าพนักงานป้องกันฯ  </t>
  </si>
  <si>
    <t>เสนาะ</t>
  </si>
  <si>
    <t xml:space="preserve">เจ้าพนักงานธุรการ </t>
  </si>
  <si>
    <t>อริญชญา</t>
  </si>
  <si>
    <t xml:space="preserve">เจ้าพนักงานธุรการ             </t>
  </si>
  <si>
    <t>วรรณศิริ</t>
  </si>
  <si>
    <t>ลูกจ้างประจำ</t>
  </si>
  <si>
    <t>พนักงานขับรถยนต์</t>
  </si>
  <si>
    <t>คนงาน</t>
  </si>
  <si>
    <t>ละออ</t>
  </si>
  <si>
    <t>พนักงานจ้างตามภารกิจ</t>
  </si>
  <si>
    <t>ผู้ช่วยเจ้าพนักงานธุรการ</t>
  </si>
  <si>
    <t>ปริญญา</t>
  </si>
  <si>
    <t>ธิดา</t>
  </si>
  <si>
    <t>สมพร</t>
  </si>
  <si>
    <t>อนุชิต</t>
  </si>
  <si>
    <t>ประสิทธิฉ่ำ</t>
  </si>
  <si>
    <t>โชติ</t>
  </si>
  <si>
    <t>ศราวุธ</t>
  </si>
  <si>
    <t>กิติ</t>
  </si>
  <si>
    <t>กิตติศักด</t>
  </si>
  <si>
    <t>ประสงค์</t>
  </si>
  <si>
    <t>พนักงานดับเพลิง</t>
  </si>
  <si>
    <t>สรายุทธ</t>
  </si>
  <si>
    <t>วัชริน</t>
  </si>
  <si>
    <t>ประสิทธิสิท</t>
  </si>
  <si>
    <t>ถนอม</t>
  </si>
  <si>
    <t>สมชาย</t>
  </si>
  <si>
    <t>สมหมาย</t>
  </si>
  <si>
    <t>ภานุพงศ์</t>
  </si>
  <si>
    <t>พนักงานเทศกิจ</t>
  </si>
  <si>
    <t>โกศล</t>
  </si>
  <si>
    <t>นันทภูมิ</t>
  </si>
  <si>
    <t>พนักงานขับเรือยนต์</t>
  </si>
  <si>
    <t>ณัฐกานต์</t>
  </si>
  <si>
    <t>พนักงานจ้างทั่วไป</t>
  </si>
  <si>
    <t>กองคลัง</t>
  </si>
  <si>
    <t>สุดาพร</t>
  </si>
  <si>
    <t>ประทีป</t>
  </si>
  <si>
    <t>ไพเราะ</t>
  </si>
  <si>
    <t>พิภพพัฒน์</t>
  </si>
  <si>
    <t xml:space="preserve">นักวิชาการเงินและบัญชี </t>
  </si>
  <si>
    <t>นักวิชาการพัสดุ</t>
  </si>
  <si>
    <t>เจ้าพนักงานพัสดุ</t>
  </si>
  <si>
    <t>เฉลิมชัย</t>
  </si>
  <si>
    <t>เจ้าพนักงานจัดเก็บรายได้</t>
  </si>
  <si>
    <t>สยุมพร</t>
  </si>
  <si>
    <t>ปัทมา</t>
  </si>
  <si>
    <t>นักวิชาการจัดเก็บรายได้</t>
  </si>
  <si>
    <t>ศลิษา</t>
  </si>
  <si>
    <t>นักจัดการงานทั่วไป</t>
  </si>
  <si>
    <t>จริยา</t>
  </si>
  <si>
    <t>กนกรัตน์</t>
  </si>
  <si>
    <t>ผู้ช่วยเจ้าพนักงานจัดเก็บรายได้</t>
  </si>
  <si>
    <t>ศุภกิจ</t>
  </si>
  <si>
    <t>ศุภกร</t>
  </si>
  <si>
    <t>ผู้ช่วยนายช่างสำรวจ</t>
  </si>
  <si>
    <t>ไพศาล</t>
  </si>
  <si>
    <t>โสภณ</t>
  </si>
  <si>
    <t>นันทกร</t>
  </si>
  <si>
    <t>จิราภร</t>
  </si>
  <si>
    <t>ณัฐกิตติ</t>
  </si>
  <si>
    <t>กองช่าง</t>
  </si>
  <si>
    <t>วัลลภ</t>
  </si>
  <si>
    <t>ศุภวิทย์</t>
  </si>
  <si>
    <t>เงินอุดหนุน</t>
  </si>
  <si>
    <t>มติพร</t>
  </si>
  <si>
    <t>สมาพร</t>
  </si>
  <si>
    <t>นักวิชาการสิ่งแวดล้อม</t>
  </si>
  <si>
    <t>ฐิติกาญ</t>
  </si>
  <si>
    <t xml:space="preserve">นายช่างโยธา </t>
  </si>
  <si>
    <t>เฉลิมพล</t>
  </si>
  <si>
    <t>นายช่างโยธา</t>
  </si>
  <si>
    <t>สุวรรณ์</t>
  </si>
  <si>
    <t>สุวรรณะ</t>
  </si>
  <si>
    <t>อาวุโส</t>
  </si>
  <si>
    <t>จุติ</t>
  </si>
  <si>
    <t>ศิริพร</t>
  </si>
  <si>
    <t>ลักษมี</t>
  </si>
  <si>
    <t>ผู้ช่วยวิศวกรโยธา</t>
  </si>
  <si>
    <t>วิษณุ</t>
  </si>
  <si>
    <t>ผู้ช่วยนายช่างโยธา</t>
  </si>
  <si>
    <t>กิตติ</t>
  </si>
  <si>
    <t>ผู้ช่วยนายช่างไฟฟ้า</t>
  </si>
  <si>
    <t>ทนง</t>
  </si>
  <si>
    <t>สราวุฒิ</t>
  </si>
  <si>
    <t>เทิดศักดิ์</t>
  </si>
  <si>
    <t>สุบิน</t>
  </si>
  <si>
    <t>วรรลบ</t>
  </si>
  <si>
    <t>อุดม</t>
  </si>
  <si>
    <t>สมชายบุญ</t>
  </si>
  <si>
    <t>ไพโรจน์</t>
  </si>
  <si>
    <t>คนงานสวนสาธารณะ</t>
  </si>
  <si>
    <t>โสภณ วง</t>
  </si>
  <si>
    <t>กองสาธารณสุขและสิ่งแวดล้อม</t>
  </si>
  <si>
    <t>จันทรา</t>
  </si>
  <si>
    <t>พยาบาลวิชาชีพ</t>
  </si>
  <si>
    <t>วราภรณ์</t>
  </si>
  <si>
    <t>สุภัชชา</t>
  </si>
  <si>
    <t>ทิพวรรณ</t>
  </si>
  <si>
    <t>นักวิชาการสุขาภิบาล</t>
  </si>
  <si>
    <t>พรชัย</t>
  </si>
  <si>
    <t xml:space="preserve">สัตวแพทย์  </t>
  </si>
  <si>
    <t>สิทธิศักดิ์</t>
  </si>
  <si>
    <t>กนกวรรณ</t>
  </si>
  <si>
    <t>สุนทร</t>
  </si>
  <si>
    <t>มนต์ชัย</t>
  </si>
  <si>
    <t>ชาตรี</t>
  </si>
  <si>
    <t>สัมฤทธิ</t>
  </si>
  <si>
    <t>เกรียงไกร</t>
  </si>
  <si>
    <t>สันติ</t>
  </si>
  <si>
    <t>โสภณศรี</t>
  </si>
  <si>
    <t>วิโรจน์</t>
  </si>
  <si>
    <t>เสริมศักด</t>
  </si>
  <si>
    <t>เพ็ชร</t>
  </si>
  <si>
    <t>อนันต์</t>
  </si>
  <si>
    <t>คนงานประจำรถขยะ</t>
  </si>
  <si>
    <t>ปรีชา</t>
  </si>
  <si>
    <t>เสน่ห์</t>
  </si>
  <si>
    <t>เพชร</t>
  </si>
  <si>
    <t>สิทธิโชค</t>
  </si>
  <si>
    <t>เมธี</t>
  </si>
  <si>
    <t>อัครยา</t>
  </si>
  <si>
    <t>สุทธิเขตต์</t>
  </si>
  <si>
    <t>นิตยา</t>
  </si>
  <si>
    <t>ทัศนาวดี</t>
  </si>
  <si>
    <t>วิมลทิพย์</t>
  </si>
  <si>
    <t>พรพรหม</t>
  </si>
  <si>
    <t xml:space="preserve">นิติกร </t>
  </si>
  <si>
    <t>สหรักษ์</t>
  </si>
  <si>
    <t>นักวิเคราะห์นโยบายและแผน</t>
  </si>
  <si>
    <t>ชาคริต</t>
  </si>
  <si>
    <t>โชติกา</t>
  </si>
  <si>
    <t xml:space="preserve">นักประชาสัมพันธ์  </t>
  </si>
  <si>
    <t>ธนันท์ธร</t>
  </si>
  <si>
    <t>รุ่งอรุณ</t>
  </si>
  <si>
    <t>กสิพล</t>
  </si>
  <si>
    <t>ไอศราวริ</t>
  </si>
  <si>
    <t>สมพิศ</t>
  </si>
  <si>
    <t>ณัฐนัน</t>
  </si>
  <si>
    <t>ศิริวดี</t>
  </si>
  <si>
    <t>รัชนี</t>
  </si>
  <si>
    <t>สมยศ</t>
  </si>
  <si>
    <t>พรพิมล</t>
  </si>
  <si>
    <t>นักวิชาการเงินและบัญชี</t>
  </si>
  <si>
    <t>นงเยาว์</t>
  </si>
  <si>
    <t>นักวิชาการศึกษา</t>
  </si>
  <si>
    <t>พงศกร</t>
  </si>
  <si>
    <t>นักสันทนาการ</t>
  </si>
  <si>
    <t>ธรรมรัตน์</t>
  </si>
  <si>
    <t>เจ้าพนักงานธุรการ</t>
  </si>
  <si>
    <t>ชวนชม</t>
  </si>
  <si>
    <t>พนักงานครูเทศบาล</t>
  </si>
  <si>
    <t>ผู้ดูแลเด็ก</t>
  </si>
  <si>
    <t>เสาวรส</t>
  </si>
  <si>
    <t>ทัศนีย์</t>
  </si>
  <si>
    <t>ฐณิชฌา</t>
  </si>
  <si>
    <t xml:space="preserve">เจ้าพนักงานประปา </t>
  </si>
  <si>
    <t>สุรศักดิ์</t>
  </si>
  <si>
    <t>พนักงานผลิตน้ำประปา</t>
  </si>
  <si>
    <t>ประชุม</t>
  </si>
  <si>
    <t>พนักงานจดมาตรวัดน้ำ</t>
  </si>
  <si>
    <t>กฤษณา</t>
  </si>
  <si>
    <t>คณาพร</t>
  </si>
  <si>
    <t>ผู้ช่วยช่างประปา</t>
  </si>
  <si>
    <t>บญชู</t>
  </si>
  <si>
    <t>ชโลม</t>
  </si>
  <si>
    <t>นิติ</t>
  </si>
  <si>
    <t>สหโรจน์</t>
  </si>
  <si>
    <t>กฤตภาส</t>
  </si>
  <si>
    <t>ภานุพล</t>
  </si>
  <si>
    <t>ธนดล</t>
  </si>
  <si>
    <t>กองสวัสดิการสังคม</t>
  </si>
  <si>
    <t>กนก</t>
  </si>
  <si>
    <t>เต็มดวง</t>
  </si>
  <si>
    <t xml:space="preserve">นักพัฒนาชุมชน </t>
  </si>
  <si>
    <t>โกสินทร์</t>
  </si>
  <si>
    <t>นิชาภา</t>
  </si>
  <si>
    <t>สุกฤษฏิ์</t>
  </si>
  <si>
    <t>ธีรพงศ์</t>
  </si>
  <si>
    <t>ทิวา</t>
  </si>
  <si>
    <t xml:space="preserve">นักวิชาการตรวจสอบภายใน </t>
  </si>
  <si>
    <t>จิรายุ</t>
  </si>
  <si>
    <t>ชื่อ-สกุล</t>
  </si>
  <si>
    <t>คุณวุฒิ</t>
  </si>
  <si>
    <t>การศึกษา</t>
  </si>
  <si>
    <t>เลขที่ตำแหน่ง</t>
  </si>
  <si>
    <t>กรอบอัตรากำลังเดิม</t>
  </si>
  <si>
    <t>กรอบอัตรากำลังใหม่</t>
  </si>
  <si>
    <t>เงินประจำตำแหน่ง</t>
  </si>
  <si>
    <t>เงินค่าตอบแทน/</t>
  </si>
  <si>
    <t>เงินเพิ่มอื่นๆ</t>
  </si>
  <si>
    <t>สัมฤทธ</t>
  </si>
  <si>
    <t>ชัยยันต</t>
  </si>
  <si>
    <t>นายภราดร   เวทยนุกูล</t>
  </si>
  <si>
    <t xml:space="preserve">ปลัดเทศบาล </t>
  </si>
  <si>
    <t>(นักบริหารงานท้องถิ่น)</t>
  </si>
  <si>
    <t xml:space="preserve">รองปลัดเทศบาล </t>
  </si>
  <si>
    <t>(นักบริหารงานทั่วไป )</t>
  </si>
  <si>
    <t xml:space="preserve">หน.ฝ่ายบริหารงานทั่วไป </t>
  </si>
  <si>
    <t xml:space="preserve">หน.ฝ่ายปกครอง </t>
  </si>
  <si>
    <t xml:space="preserve">ผอ.กองคลัง </t>
  </si>
  <si>
    <t xml:space="preserve">หน.ฝ่ายพัฒนารายได้   </t>
  </si>
  <si>
    <t xml:space="preserve">หน.ฝ่ายแผนที่ภาษีฯ </t>
  </si>
  <si>
    <t xml:space="preserve">หน.ฝ่ายบริหารงานคลัง </t>
  </si>
  <si>
    <t>(นักบริหารงานทั่วไป)</t>
  </si>
  <si>
    <t>นางมธุรจน์   สุภาษิต</t>
  </si>
  <si>
    <t>นางสาววัชรี   ทองน้อย</t>
  </si>
  <si>
    <t>นางสาวรสริน  จริยะปัญญา</t>
  </si>
  <si>
    <t>นางสาวโสรีนา   ศิริสุข</t>
  </si>
  <si>
    <t>นางสาวณัฐณิชา  แก้วเนตร</t>
  </si>
  <si>
    <t>นายอดุลย์กิติ์   ทันสมัย</t>
  </si>
  <si>
    <t>นางสาวอัจฉรา  ใจเที่ยง</t>
  </si>
  <si>
    <t>ส.อ.บัญชา   แสงเนตร</t>
  </si>
  <si>
    <t>นางสาวอริญชญา   ผลศรัทธา</t>
  </si>
  <si>
    <t>นางวรรณศิริ   เผือกผ่อง</t>
  </si>
  <si>
    <t>นางสาวละออ   สุขเกษม</t>
  </si>
  <si>
    <t>นางสาวปริญญา  ผ่องแผ้ว</t>
  </si>
  <si>
    <t>นางสาวธิดา   สมศรี</t>
  </si>
  <si>
    <t>นางสาวสมพร  แย้มโอษฐ</t>
  </si>
  <si>
    <t>นายอนุชิต    ฉลองชาติ</t>
  </si>
  <si>
    <t>นายประสิทธิ์   ฉ่ำมะนา</t>
  </si>
  <si>
    <t>นายศราวุธ  มีอินทร์</t>
  </si>
  <si>
    <t>นายกิติ   ไมตรีจิตต์</t>
  </si>
  <si>
    <t>นายกิตติศักดิ์   เพชรพุ่มเรียง</t>
  </si>
  <si>
    <t>นายประสงค์    เด่นดวง</t>
  </si>
  <si>
    <t>นายสรายุทธ  ผลศรัทธา</t>
  </si>
  <si>
    <t>นายวัชรินทร์    เกิดรอด</t>
  </si>
  <si>
    <t>นายประสิทธิ์   สิทธิชัย</t>
  </si>
  <si>
    <t>นายถนอม  มีทรัพย์</t>
  </si>
  <si>
    <t>นายสมชาย   สั่งไชย</t>
  </si>
  <si>
    <t>นายสมหมาย   อุ่นใจเพื่อน</t>
  </si>
  <si>
    <t>นายภานุพงศ์  แพงดี</t>
  </si>
  <si>
    <t>นายโกศล   พันธ์หริ่ง</t>
  </si>
  <si>
    <t>นายนันทภูมิ    เมืองเล็ก</t>
  </si>
  <si>
    <t>นายณัฐกานต์  ละอองอ่อน</t>
  </si>
  <si>
    <t>นางสุดาพร   พัดแสง</t>
  </si>
  <si>
    <t>นางสาวประทีป    ขวัญเรือน</t>
  </si>
  <si>
    <t>นางไพเราะ   ทองคำ</t>
  </si>
  <si>
    <t>นายพิภพพัฒน์    เอกบุตร</t>
  </si>
  <si>
    <t>นายเฉลิมชัย   ยี่สาร</t>
  </si>
  <si>
    <t>นางสาวปัทมา   หลวงไกร</t>
  </si>
  <si>
    <t>นางสาวศลิษา  อินทร์หอม</t>
  </si>
  <si>
    <t>นางกนกรัตน์   จันทร์บูรณ</t>
  </si>
  <si>
    <t>นายศุภกิจ   กระชังนาค</t>
  </si>
  <si>
    <t>นายศุภกร    ทหารเพียง</t>
  </si>
  <si>
    <t>นายไพศาล   ส้มโอหวาน</t>
  </si>
  <si>
    <t>นายโสภณ    ฟูเฟื่องเพชร</t>
  </si>
  <si>
    <t>นายนันทกรณ์  ปานแย้ม</t>
  </si>
  <si>
    <t>นายณัฐกิตติ์   ณัฏฐ์ชญานนท์</t>
  </si>
  <si>
    <t xml:space="preserve">ผอ.กองช่าง </t>
  </si>
  <si>
    <t xml:space="preserve">(นักบริหารงานช่าง) </t>
  </si>
  <si>
    <t xml:space="preserve">หน.ฝ่ายการโยธา </t>
  </si>
  <si>
    <t>(นักบริหารงานช่าง)</t>
  </si>
  <si>
    <t xml:space="preserve">หน.ฝ่ายช่างสุขาภิบาล </t>
  </si>
  <si>
    <t xml:space="preserve">หน.ฝ่ายแบบแผนและก่อสร้าง </t>
  </si>
  <si>
    <t>นายวัลลภ    สงล่า</t>
  </si>
  <si>
    <t xml:space="preserve">นางสาวสมาพร   อุทัยธรรม </t>
  </si>
  <si>
    <t>นางฐิติกาญจน์   อิ่มบูรณาประวัติ</t>
  </si>
  <si>
    <t>นายเฉลิมพล   ยี่สาร</t>
  </si>
  <si>
    <t>นายสุวรรณ์   หล่ำบุตร</t>
  </si>
  <si>
    <t>นายสุวรรณะ   ฉ่ำมะนา</t>
  </si>
  <si>
    <t>นายจุติ   อินจีน</t>
  </si>
  <si>
    <t>นางสาวศิริพร   มะเจี่ยว</t>
  </si>
  <si>
    <t>นางสาวลักษมี   แสงศรี</t>
  </si>
  <si>
    <t>นายกิตติ   ยี่สาร</t>
  </si>
  <si>
    <t>นายทนง    เวชสว่าง</t>
  </si>
  <si>
    <t>นายสราวุฒิ   บ่อคำ</t>
  </si>
  <si>
    <t>นายสุกพิพัฒน์   ไพบูลย์ฐิติ</t>
  </si>
  <si>
    <t>นายเทิดศักดิ์   ผลศรัทธา</t>
  </si>
  <si>
    <t>นายสุบิน    อินจีน</t>
  </si>
  <si>
    <t>นายวรรลบ   มาลัย</t>
  </si>
  <si>
    <t>นายอุดม   เข่งวา</t>
  </si>
  <si>
    <t>นายสมชาย   บุญธรรม</t>
  </si>
  <si>
    <t>นายไพโรจน์   ตลับแก้ว</t>
  </si>
  <si>
    <t>นายโสภณ  วงศ์ทองดี</t>
  </si>
  <si>
    <t>นางสาวจันทรา   มหาเบญจวงศ์</t>
  </si>
  <si>
    <t>นางสาววราภรณ์   ทวีศรี</t>
  </si>
  <si>
    <t>นางสาวสุภัชชา   ก้อนคำ</t>
  </si>
  <si>
    <t>นางสาวทิพวรรณ   ทิมจิตร</t>
  </si>
  <si>
    <t>นายพรชัย   แก้วมีมาก</t>
  </si>
  <si>
    <t>นายสิทธิศักดิ์   ยงภูมิพุทธา</t>
  </si>
  <si>
    <t>นางสาวกนกวรรณ   อยู่ทอง</t>
  </si>
  <si>
    <t>นายสุนทร   ชูเชิด</t>
  </si>
  <si>
    <t xml:space="preserve">(นักบริหารงานสาธารณสุข) </t>
  </si>
  <si>
    <t xml:space="preserve">หน.ฝ่ายบริหารงานสาธารณสุข </t>
  </si>
  <si>
    <t>(นักบริหารงานสาธารณสุข)</t>
  </si>
  <si>
    <t>นายมนต์ชัย   โหรชัยยะ</t>
  </si>
  <si>
    <t>นายชาตรี    มาลัย</t>
  </si>
  <si>
    <t>นายสัมฤทธิ์   มาลัย</t>
  </si>
  <si>
    <t>นายเกรียงไกร   อมรฤทธิ์</t>
  </si>
  <si>
    <t>นายสันติ   แย้มพราย</t>
  </si>
  <si>
    <t>นายโสภณ   ศรีเที่ยง</t>
  </si>
  <si>
    <t>นายวิโรจน์   ทองจีน</t>
  </si>
  <si>
    <t>นายเสริมศักดิ์   ประกอบกิจ</t>
  </si>
  <si>
    <t>นายเพ็ชร   คำชื่น</t>
  </si>
  <si>
    <t>นายอนันต์   จันทร์มูล</t>
  </si>
  <si>
    <t>นายเพชร   แตงทอง</t>
  </si>
  <si>
    <t>นายสิทธิโชค   ชุยเชย</t>
  </si>
  <si>
    <t>นายเมธี   ยัญญพงศ์</t>
  </si>
  <si>
    <t>นางสาวอัครยา    เผ่าพงค์</t>
  </si>
  <si>
    <t>นายสุทธิเขตต์    ดำขำ</t>
  </si>
  <si>
    <t>นางนิตยา    โพธิ์สี</t>
  </si>
  <si>
    <t>นางสาวทัศนาวดี   สายสร้อย</t>
  </si>
  <si>
    <t>นายสมพร    ประกอบกิจ</t>
  </si>
  <si>
    <t xml:space="preserve">หน.ฝ่ายแผนงานและงบประมาณ </t>
  </si>
  <si>
    <t>นางวิมลทิพย์   เครื่องทิพย์</t>
  </si>
  <si>
    <t>นางสาวพรพรหม    เดชบุญ</t>
  </si>
  <si>
    <t>นายสหรักษ์    อยู่ชุ่ม</t>
  </si>
  <si>
    <t>นายชาคริต   ผลศรัทธา</t>
  </si>
  <si>
    <t>นางสาวธนันท์ธร   ดียิ่ง</t>
  </si>
  <si>
    <t>นางรุ่งอรุณ   โพธิ์ทักษิณ</t>
  </si>
  <si>
    <t>นายกสิพล    ศิริลาภ</t>
  </si>
  <si>
    <t>นางสาวไอศราวริญ์   คล้ายสังข์</t>
  </si>
  <si>
    <t>นางสาวสมพิศ   ฉ่ำมะนา</t>
  </si>
  <si>
    <t>นางณัฐนันท์   ชีฮาน</t>
  </si>
  <si>
    <t>นางสาวศิริวดี   โหรชัยยะ</t>
  </si>
  <si>
    <t xml:space="preserve">ผอ.กองการศึกษา </t>
  </si>
  <si>
    <t>(นักบริหารงานการศึกษา)</t>
  </si>
  <si>
    <t xml:space="preserve">หน.ฝ่ายส่งเสริมการศึกษาฯ </t>
  </si>
  <si>
    <t xml:space="preserve">หน.ฝ่ายบริหารการศึกษา </t>
  </si>
  <si>
    <t xml:space="preserve">(นักบริหารงานการศึกษา) </t>
  </si>
  <si>
    <t>นายสมยศ   แฉ่งฉายา</t>
  </si>
  <si>
    <t>นางสาวนงเยาว์   ทับทิมแก้ว</t>
  </si>
  <si>
    <t>นายธรรมรัตน์   อุบงชะนี</t>
  </si>
  <si>
    <t>นางชวนชม   หลวงไกร</t>
  </si>
  <si>
    <t>นางกมลวรรณ    เม่งพัด</t>
  </si>
  <si>
    <t>นางสุมนา     ศิริวานิช</t>
  </si>
  <si>
    <t>นางสาวปัทมา    ศิริคำ</t>
  </si>
  <si>
    <t>นางสาวอัจฉราภรณ์   พูลเกษม</t>
  </si>
  <si>
    <t>นางสาวจินตนา   พุ่มไสว</t>
  </si>
  <si>
    <t>นางสาวช่อฉัตร์    ฮวบอิน</t>
  </si>
  <si>
    <t>นางรุ่งอรุณ   เพิ่มนาม</t>
  </si>
  <si>
    <t>นางสาวบุญเลี่ยม    ทับยูง</t>
  </si>
  <si>
    <t>นางสาวภัทรธิรา    เชื้อสุวรรณ</t>
  </si>
  <si>
    <t>นางศิริรัตน์    ฤทธิ์สุวรรณ</t>
  </si>
  <si>
    <t>นางสาวกมลภรณ์    ดีฉ่ำ</t>
  </si>
  <si>
    <t>นางเกตุสยาม    นันทปภกรณ์</t>
  </si>
  <si>
    <t>ครู</t>
  </si>
  <si>
    <t>นางวีณา   บุตรเจียมจ่าย</t>
  </si>
  <si>
    <t>นางรุจิรา    ไมตรีจิตต์</t>
  </si>
  <si>
    <t>นางสาวสุรีพร    สุขเสอี่ยม</t>
  </si>
  <si>
    <t>นางสาวนภาลัย   อุ่นใจเพื่อน</t>
  </si>
  <si>
    <t>นางสาวเสาวรส    สว่างเนตร</t>
  </si>
  <si>
    <t>นางสาวทัศนีย์    พันธ์หนู</t>
  </si>
  <si>
    <t>นางสาวฐณิชฌา    เพ็งอร่าม</t>
  </si>
  <si>
    <t>ผู้อำนวยการกองการประปา</t>
  </si>
  <si>
    <t>หัวหน้าฝ่ายผลิต</t>
  </si>
  <si>
    <t>หน.ฝ่ายการเงินและบัญชี</t>
  </si>
  <si>
    <t>(นักบริหารงานการคลัง)</t>
  </si>
  <si>
    <t>ชง.</t>
  </si>
  <si>
    <t>นายช่างเครื่องกล</t>
  </si>
  <si>
    <t>ชก.</t>
  </si>
  <si>
    <t>เจ้าพนักงานการเงินและบัญชี</t>
  </si>
  <si>
    <t>นายสันติ   เอี่ยมสอาด</t>
  </si>
  <si>
    <t>นายนิพนธ์   ทองกล่ำ</t>
  </si>
  <si>
    <t>นางจริยา   ทองมี</t>
  </si>
  <si>
    <t>นางอัมพวรรณ    อบอุ่น</t>
  </si>
  <si>
    <t>นายสุรศักดิ์   รุ่งเรือง</t>
  </si>
  <si>
    <t>นายประชุม   ปิ่นแก้ว</t>
  </si>
  <si>
    <t>นางสาวกฤษณา   เพิ่มพงศ์พิพัฒน์</t>
  </si>
  <si>
    <t>นางคณาพร   ประดิษฐวงค์</t>
  </si>
  <si>
    <t>นายบุญชู    พุกสุข</t>
  </si>
  <si>
    <t xml:space="preserve">นายสมชาย    เข็มเมือง </t>
  </si>
  <si>
    <t>นายชโลม   กำมะหยี่</t>
  </si>
  <si>
    <t>นายนิติ   เมืองเล็ก</t>
  </si>
  <si>
    <t>นายสหโรจน์   ประดิษฐ</t>
  </si>
  <si>
    <t>นายกฤตภาส   ยะโสธร</t>
  </si>
  <si>
    <t>นายภานุพล    อุทัยธรรม</t>
  </si>
  <si>
    <t>นายธนดล   กุณฑีทอง</t>
  </si>
  <si>
    <t>นายกนก    พ่วงทอง</t>
  </si>
  <si>
    <t>นางสาวเต็มดวง   อินจีน</t>
  </si>
  <si>
    <t>นายโกสินทร์    สังข์ศิริ</t>
  </si>
  <si>
    <t>นางสาวนิชาภา   ทองคำ</t>
  </si>
  <si>
    <t>นายวิโรจน์     มาลัย</t>
  </si>
  <si>
    <t>นายธีรพงศ์    สมนึก</t>
  </si>
  <si>
    <t>นายสุกฤษฏิ์     กองแก้ว</t>
  </si>
  <si>
    <t>นายทิวา   คุ้มยวง</t>
  </si>
  <si>
    <t>นางจิรายุ    บัวสด</t>
  </si>
  <si>
    <t>38-2-00-1101-001</t>
  </si>
  <si>
    <t>38-2-00-1101-002</t>
  </si>
  <si>
    <t>38-2-01-2101-001</t>
  </si>
  <si>
    <t>38-2-01-2101-002</t>
  </si>
  <si>
    <t>38-2-01-2101-003</t>
  </si>
  <si>
    <t>38-2-01-3102-001</t>
  </si>
  <si>
    <t>38-2-01-3104-001</t>
  </si>
  <si>
    <t>38-2-01-3104-002</t>
  </si>
  <si>
    <t>38-2-01-3809-001</t>
  </si>
  <si>
    <t>38-2-01-4102-001</t>
  </si>
  <si>
    <t>38-2-01-4102-002</t>
  </si>
  <si>
    <t>38-2-01-4805-001</t>
  </si>
  <si>
    <t>38-2-01-4101-001</t>
  </si>
  <si>
    <t>38-2-04-2102-001</t>
  </si>
  <si>
    <t>38-2-04-2102-002</t>
  </si>
  <si>
    <t>38-2-04-2102-003</t>
  </si>
  <si>
    <t>38-2-04-2102-004</t>
  </si>
  <si>
    <t>38-2-04-2101-005</t>
  </si>
  <si>
    <t>38-2-04-3201-001</t>
  </si>
  <si>
    <t>38-2-04-3204-001</t>
  </si>
  <si>
    <t>38-2-04-4203-001</t>
  </si>
  <si>
    <t>38-2-04-4204-002</t>
  </si>
  <si>
    <t>นางสาวสยุมพร     เพ็ญกุล</t>
  </si>
  <si>
    <t>38-2-04-4204-001</t>
  </si>
  <si>
    <t>38-2-04-3203-001</t>
  </si>
  <si>
    <t>38-2-04-3201-002</t>
  </si>
  <si>
    <t>38-2-04-3101-001</t>
  </si>
  <si>
    <t>38-2-04-3203-003</t>
  </si>
  <si>
    <t>38-2-05-2103-001</t>
  </si>
  <si>
    <t>38-2-05-2103-002</t>
  </si>
  <si>
    <t>38-2-05-2103-003</t>
  </si>
  <si>
    <t>38-2-05-2103-004</t>
  </si>
  <si>
    <t>38-2-05-3101-002</t>
  </si>
  <si>
    <t>38-2-05-3607-001</t>
  </si>
  <si>
    <t>38-2-05-4101-003</t>
  </si>
  <si>
    <t>38-2-05-4701-001</t>
  </si>
  <si>
    <t>38-2-05-4701-002</t>
  </si>
  <si>
    <t>38-2-05-4701-003</t>
  </si>
  <si>
    <t>38-2-05-4701-004</t>
  </si>
  <si>
    <t>38-2-06-2104-001</t>
  </si>
  <si>
    <t>38-2-06-2104-002</t>
  </si>
  <si>
    <t>38-2-06-4610-001</t>
  </si>
  <si>
    <t>38-2-06-3602-001</t>
  </si>
  <si>
    <t>38-2-06-3602-002</t>
  </si>
  <si>
    <t>38-2-06-3602-003</t>
  </si>
  <si>
    <t>38-2-06-3606-001</t>
  </si>
  <si>
    <t>38-2-06-4101-004</t>
  </si>
  <si>
    <t xml:space="preserve">ผอ.กองสาธารณสุขและสิ่งแวดล้อม </t>
  </si>
  <si>
    <t>38-2-07-2101-007</t>
  </si>
  <si>
    <t>38-2-07-3103-001</t>
  </si>
  <si>
    <t>38-2-07-3103-002</t>
  </si>
  <si>
    <t>38-2-07-3301-001</t>
  </si>
  <si>
    <t>38-2-07-4101-005</t>
  </si>
  <si>
    <t>38-2-08-2107-001</t>
  </si>
  <si>
    <t>38-2-08-2107-002</t>
  </si>
  <si>
    <t>38-2-08-2107-003</t>
  </si>
  <si>
    <t>38-2-08-4101-006</t>
  </si>
  <si>
    <t>38-2-09-2106-001</t>
  </si>
  <si>
    <t>38-2-09-2106-002</t>
  </si>
  <si>
    <t>(นักบริหารงานประปา)</t>
  </si>
  <si>
    <t>38-2-09-2102-005</t>
  </si>
  <si>
    <t>38-2-09-4203-002</t>
  </si>
  <si>
    <t>38-2-09-4705-001</t>
  </si>
  <si>
    <t>38-2-09-4201-002</t>
  </si>
  <si>
    <t>38-2-09-4707-001</t>
  </si>
  <si>
    <t xml:space="preserve">ผอ.กองสวัสดิการสังคม </t>
  </si>
  <si>
    <t>(นักบริหารงานสวัสดิการสังคม)</t>
  </si>
  <si>
    <t xml:space="preserve">หน.ฝ่ายพัฒนาชุมชน </t>
  </si>
  <si>
    <t>38-2-11-2105-001</t>
  </si>
  <si>
    <t>38-2-11-2105-002</t>
  </si>
  <si>
    <t>38-2-11-4101-007</t>
  </si>
  <si>
    <t>38-2-12-3205-001</t>
  </si>
  <si>
    <t>ปก.</t>
  </si>
  <si>
    <t>ปง.</t>
  </si>
  <si>
    <t>38-3-08-3803-001</t>
  </si>
  <si>
    <t>38-2-08-4701-001</t>
  </si>
  <si>
    <t>38-2-08-3201-003</t>
  </si>
  <si>
    <t>กองการประปา</t>
  </si>
  <si>
    <t>รบ.</t>
  </si>
  <si>
    <t>รป.ม.</t>
  </si>
  <si>
    <t>ศศ.บ.</t>
  </si>
  <si>
    <t>รม.</t>
  </si>
  <si>
    <t>ปวส.</t>
  </si>
  <si>
    <t>บธ.บ.</t>
  </si>
  <si>
    <t>วท.บ.</t>
  </si>
  <si>
    <t>วศ.บ.</t>
  </si>
  <si>
    <t>พบ.</t>
  </si>
  <si>
    <t>รป.บ.</t>
  </si>
  <si>
    <t>นบ.</t>
  </si>
  <si>
    <t>ศษ.ม.</t>
  </si>
  <si>
    <t>คบ.ม.</t>
  </si>
  <si>
    <t>บช.บ.</t>
  </si>
  <si>
    <t>คบ.</t>
  </si>
  <si>
    <t>38-2-11-3801-001</t>
  </si>
  <si>
    <t>38-2-11-3801-002</t>
  </si>
  <si>
    <t xml:space="preserve">หน.สำนักปลัดเทศบาล </t>
  </si>
  <si>
    <t>38-2-01-4101-002</t>
  </si>
  <si>
    <t>38-2-04-4204-003</t>
  </si>
  <si>
    <t>38-2-09-3203-002</t>
  </si>
  <si>
    <t>กองยุทธศาสตร์และงบประมาณ</t>
  </si>
  <si>
    <t>หน่วยตรวจสอบภายใน</t>
  </si>
  <si>
    <t>ผอ.กองยุทธศาสตร์และงบประมาณ</t>
  </si>
  <si>
    <t>นางสาวลักขณา   บางเข่ง</t>
  </si>
  <si>
    <t>นางสาวพรสุดา   วงษ์ขวัญเมือง</t>
  </si>
  <si>
    <t>นายภัทรกร  อาสนสุวรรณ</t>
  </si>
  <si>
    <t>นายเชิดพงษ์  อุทัยธรรม</t>
  </si>
  <si>
    <t>นายสนอง   สุขสนาน</t>
  </si>
  <si>
    <t>นายณัฐพล  มะเจี่ยว</t>
  </si>
  <si>
    <t>นายสมบัติ  คำเทศ</t>
  </si>
  <si>
    <t>นางสาวปิญาณี  ปานแย้ม</t>
  </si>
  <si>
    <t>นางสาวปทุมวรรณ  โปธาคำ</t>
  </si>
  <si>
    <t>นางสาวอาทิติกาล  สุยคู</t>
  </si>
  <si>
    <t>นายสมบัติ   อุทัยธรรม</t>
  </si>
  <si>
    <t>นางสาววริศรา  รอดน้อย</t>
  </si>
  <si>
    <t>พนักงานขับเครื่องจักรกลขนาดกลาง</t>
  </si>
  <si>
    <t xml:space="preserve">ผอ.กองยุทธศาสตร์และงบประมาณ </t>
  </si>
  <si>
    <t>นางสาวโชติกา   พูดเพราะ</t>
  </si>
  <si>
    <t>38-2-07-2101-008</t>
  </si>
  <si>
    <t>นางสาวอริสา  วันเสือ</t>
  </si>
  <si>
    <t>นายปริญญา  ราชศิริ</t>
  </si>
  <si>
    <t>นายไพรสน  อุทธบูรณ์</t>
  </si>
  <si>
    <t>นางสาวทิพวรรณ  เย็นฤทัย</t>
  </si>
  <si>
    <t>นางสาวดุษฏี  พุทธา</t>
  </si>
  <si>
    <t>นางสาวณัฐวรา  ระเวง</t>
  </si>
  <si>
    <t>นายพรชัย  ชาญชัชวาลย์</t>
  </si>
  <si>
    <t>นางจรรยา  โพธิ์บุบผา</t>
  </si>
  <si>
    <t xml:space="preserve">นายวิวัฒน์  เจริญเรืองทรัพย์ </t>
  </si>
  <si>
    <t>นายพีรเดช  สาราพฤษ</t>
  </si>
  <si>
    <t>นายชัยยศ  เกตุคอย</t>
  </si>
  <si>
    <t>นายจักรกฤษ  ซุนฮวด</t>
  </si>
  <si>
    <t>นายประหยัด  วิจารย์</t>
  </si>
  <si>
    <t>นายประพันธ์  วงศ์ทองดี</t>
  </si>
  <si>
    <t>นางสาวรุ่งรัตน์  รุ่งโรจน์</t>
  </si>
  <si>
    <t>นายพลวัฒน์  เอี่ยมพันธ์</t>
  </si>
  <si>
    <t>นายประสิทธิ์  สิทธิโชติ</t>
  </si>
  <si>
    <t>ภารโรง</t>
  </si>
  <si>
    <t>นายปิยทัศน์  ทับแก้ว</t>
  </si>
  <si>
    <t>นางสาวชุดาพร  พุกสุข</t>
  </si>
  <si>
    <t>นางสาวณัฐพร  คีตสังข์</t>
  </si>
  <si>
    <t>นางสาวศุภางค์  โชคมากทรัพย์</t>
  </si>
  <si>
    <t>นักผังเมือง</t>
  </si>
  <si>
    <t>ผู้ช่วยนักวิชาการสิ่งแวดล้อม</t>
  </si>
  <si>
    <t>ผู้ช่วยนักประชาสัมพันธ์</t>
  </si>
  <si>
    <t xml:space="preserve"> </t>
  </si>
  <si>
    <t>นายสามารถ  ยืนเยี่ยม</t>
  </si>
  <si>
    <t>นายธีรวัฒน์  ยิ้มแย้ม</t>
  </si>
  <si>
    <t>38-2-05-3703-001</t>
  </si>
  <si>
    <t>นางสาวศุภรัตน์  พูลผล</t>
  </si>
  <si>
    <t>บธ.ม.</t>
  </si>
  <si>
    <t>นางสาวพัชรี  ภะวะเวช</t>
  </si>
  <si>
    <t>นางสาวจิราภรณ์    สระสำอาง</t>
  </si>
  <si>
    <t>นางสาวพุทธชาด  เสียงแจ้ว</t>
  </si>
  <si>
    <t xml:space="preserve">นายชีวินทร์  สุมกระจิว  </t>
  </si>
  <si>
    <t>นายปรีชา  เล็กวิลัย</t>
  </si>
  <si>
    <t>นางนันทพร  แสงยุนนท์</t>
  </si>
  <si>
    <t>นางสาวมณีรัตน์  ซาบซึ้งไพร</t>
  </si>
  <si>
    <t>นางสาวทิฆัมพร  เพ็งสว่าง</t>
  </si>
  <si>
    <t>ผู้ช่วยครู</t>
  </si>
  <si>
    <t>หน.กลุ่มงานบริการสาธารณสุข</t>
  </si>
  <si>
    <t>ชพ.</t>
  </si>
  <si>
    <t>หน.กลุ่มงานประชาสัมพันธ์</t>
  </si>
  <si>
    <t>หน.กลุ่มงานพัฒนาชุมชน</t>
  </si>
  <si>
    <t>11. บัญชีแสดงจัดคนลงสู่ตำแหน่งและการกำหนดเลขที่ตำแหน่งในส่วนราชการ</t>
  </si>
  <si>
    <t>ว่างเดิม 2</t>
  </si>
  <si>
    <t>ปง./ชง.</t>
  </si>
  <si>
    <t>กำหนดตามโครงสร้าง</t>
  </si>
  <si>
    <t>38-2-04-4101-008</t>
  </si>
  <si>
    <t>38-2-05-3701-001</t>
  </si>
  <si>
    <t>วิศวกรโยธา</t>
  </si>
  <si>
    <t>38-2-09-3701-002</t>
  </si>
  <si>
    <t>38-2-11-3802-001</t>
  </si>
  <si>
    <t>นักสังคมสงเคราะห์</t>
  </si>
  <si>
    <t>(พยาบาลวิชาชีพ ชพ.)</t>
  </si>
  <si>
    <t>(นักประชาสัมพันธ์ ชพ.)</t>
  </si>
  <si>
    <t>(นักพัฒนาชุมชน ชพ.)</t>
  </si>
  <si>
    <t>กำหนดดามโครงสร้าง</t>
  </si>
  <si>
    <t>38-2-01-3105-001</t>
  </si>
  <si>
    <t>นายสิทธิโชค  คุ้มทรัพย์</t>
  </si>
  <si>
    <t>ส.บ.</t>
  </si>
  <si>
    <t>ผ.ม.</t>
  </si>
  <si>
    <t>นางสาวณัฐวดี   อิ่มอาบ</t>
  </si>
  <si>
    <t>ผู้อำนวยการศูนย์พัฒนาเด็กเล็ก</t>
  </si>
  <si>
    <t>7 อัตรา เงินอุดหนุน</t>
  </si>
  <si>
    <t>นางสาวสุดารัตน์   นพประชา</t>
  </si>
  <si>
    <t>ผู้ช่วยครูผู้ช่วย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</si>
</sst>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3"/>
      <name val="TH SarabunIT๙"/>
      <family val="2"/>
    </font>
    <font>
      <b/>
      <sz val="13"/>
      <name val="TH SarabunIT๙"/>
      <family val="2"/>
    </font>
    <font>
      <sz val="13"/>
      <color theme="1"/>
      <name val="Calibri"/>
      <family val="2"/>
      <charset val="222"/>
      <scheme val="minor"/>
    </font>
    <font>
      <sz val="13"/>
      <name val="Cordia New"/>
      <family val="2"/>
    </font>
    <font>
      <b/>
      <u/>
      <sz val="13"/>
      <name val="TH SarabunIT๙"/>
      <family val="2"/>
    </font>
    <font>
      <sz val="11"/>
      <color theme="1"/>
      <name val="Calibri"/>
      <family val="2"/>
      <charset val="222"/>
      <scheme val="minor"/>
    </font>
    <font>
      <sz val="13"/>
      <color theme="1"/>
      <name val="TH SarabunIT๙"/>
      <family val="2"/>
    </font>
    <font>
      <b/>
      <sz val="14"/>
      <name val="TH SarabunIT๙"/>
      <family val="2"/>
    </font>
    <font>
      <sz val="12.5"/>
      <name val="TH SarabunIT๙"/>
      <family val="2"/>
    </font>
    <font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7">
    <xf numFmtId="0" fontId="0" fillId="0" borderId="0" xfId="0"/>
    <xf numFmtId="3" fontId="2" fillId="0" borderId="5" xfId="2" applyNumberFormat="1" applyFont="1" applyFill="1" applyBorder="1" applyAlignment="1">
      <alignment horizontal="center" vertical="center"/>
    </xf>
    <xf numFmtId="3" fontId="2" fillId="0" borderId="4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center" vertical="center"/>
    </xf>
    <xf numFmtId="3" fontId="2" fillId="0" borderId="3" xfId="2" applyNumberFormat="1" applyFont="1" applyFill="1" applyBorder="1" applyAlignment="1">
      <alignment horizontal="center" vertical="center"/>
    </xf>
    <xf numFmtId="3" fontId="2" fillId="0" borderId="15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horizontal="center" vertical="center"/>
    </xf>
    <xf numFmtId="164" fontId="8" fillId="0" borderId="4" xfId="3" applyNumberFormat="1" applyFont="1" applyFill="1" applyBorder="1" applyAlignment="1">
      <alignment horizontal="center"/>
    </xf>
    <xf numFmtId="164" fontId="8" fillId="0" borderId="4" xfId="3" applyNumberFormat="1" applyFont="1" applyFill="1" applyBorder="1" applyAlignment="1"/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4" fillId="0" borderId="0" xfId="0" applyFont="1"/>
    <xf numFmtId="3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0" fontId="5" fillId="0" borderId="0" xfId="1" applyFont="1"/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49" fontId="2" fillId="0" borderId="10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3" fontId="3" fillId="0" borderId="4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3" fontId="2" fillId="0" borderId="5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3" fontId="2" fillId="0" borderId="12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3" fontId="2" fillId="0" borderId="3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1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8" fillId="0" borderId="4" xfId="0" applyFont="1" applyBorder="1"/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2" fillId="0" borderId="4" xfId="1" applyFont="1" applyBorder="1" applyAlignment="1">
      <alignment horizontal="center"/>
    </xf>
    <xf numFmtId="0" fontId="2" fillId="0" borderId="0" xfId="1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4" xfId="0" applyFont="1" applyBorder="1"/>
    <xf numFmtId="0" fontId="2" fillId="0" borderId="7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3" fontId="2" fillId="0" borderId="7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8" xfId="1" applyFont="1" applyBorder="1" applyAlignment="1">
      <alignment horizontal="left" vertical="center"/>
    </xf>
    <xf numFmtId="3" fontId="3" fillId="0" borderId="8" xfId="1" applyNumberFormat="1" applyFont="1" applyBorder="1" applyAlignment="1">
      <alignment horizontal="center" vertical="center"/>
    </xf>
    <xf numFmtId="0" fontId="4" fillId="0" borderId="8" xfId="0" applyFont="1" applyBorder="1"/>
    <xf numFmtId="0" fontId="2" fillId="0" borderId="15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vertical="top"/>
    </xf>
    <xf numFmtId="0" fontId="2" fillId="0" borderId="3" xfId="1" applyFont="1" applyBorder="1" applyAlignment="1">
      <alignment horizontal="center" vertical="top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vertical="top"/>
    </xf>
    <xf numFmtId="0" fontId="2" fillId="0" borderId="4" xfId="1" applyFont="1" applyBorder="1" applyAlignment="1">
      <alignment vertical="top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8" fillId="0" borderId="15" xfId="0" applyFont="1" applyBorder="1" applyAlignment="1">
      <alignment horizontal="center"/>
    </xf>
    <xf numFmtId="0" fontId="2" fillId="0" borderId="16" xfId="1" applyFont="1" applyBorder="1" applyAlignment="1">
      <alignment vertical="center"/>
    </xf>
    <xf numFmtId="3" fontId="2" fillId="0" borderId="16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1" xfId="0" applyFont="1" applyBorder="1"/>
    <xf numFmtId="3" fontId="2" fillId="0" borderId="1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164" fontId="2" fillId="0" borderId="4" xfId="2" applyNumberFormat="1" applyFont="1" applyFill="1" applyBorder="1" applyAlignment="1">
      <alignment horizontal="right" vertical="center"/>
    </xf>
    <xf numFmtId="164" fontId="3" fillId="0" borderId="4" xfId="2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164" fontId="11" fillId="0" borderId="4" xfId="2" applyNumberFormat="1" applyFont="1" applyFill="1" applyBorder="1" applyAlignment="1">
      <alignment horizontal="right" vertical="center"/>
    </xf>
    <xf numFmtId="164" fontId="2" fillId="0" borderId="15" xfId="2" applyNumberFormat="1" applyFont="1" applyFill="1" applyBorder="1" applyAlignment="1">
      <alignment horizontal="right" vertical="center"/>
    </xf>
    <xf numFmtId="164" fontId="2" fillId="0" borderId="3" xfId="2" applyNumberFormat="1" applyFont="1" applyFill="1" applyBorder="1" applyAlignment="1">
      <alignment horizontal="right" vertical="center"/>
    </xf>
    <xf numFmtId="164" fontId="2" fillId="0" borderId="17" xfId="2" applyNumberFormat="1" applyFont="1" applyFill="1" applyBorder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0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center" vertical="center"/>
    </xf>
    <xf numFmtId="3" fontId="2" fillId="0" borderId="14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0"/>
  <sheetViews>
    <sheetView tabSelected="1" view="pageLayout" topLeftCell="A291" zoomScaleNormal="73" workbookViewId="0">
      <selection activeCell="F301" sqref="F301:F303"/>
    </sheetView>
  </sheetViews>
  <sheetFormatPr defaultColWidth="9" defaultRowHeight="17.25"/>
  <cols>
    <col min="1" max="1" width="4.85546875" style="91" customWidth="1"/>
    <col min="2" max="2" width="20" style="16" customWidth="1"/>
    <col min="3" max="3" width="0" style="16" hidden="1" customWidth="1"/>
    <col min="4" max="4" width="6.42578125" style="16" customWidth="1"/>
    <col min="5" max="5" width="15.140625" style="16" customWidth="1"/>
    <col min="6" max="6" width="21" style="16" customWidth="1"/>
    <col min="7" max="7" width="4.7109375" style="16" customWidth="1"/>
    <col min="8" max="8" width="15" style="16" customWidth="1"/>
    <col min="9" max="9" width="21.28515625" style="16" customWidth="1"/>
    <col min="10" max="10" width="5.140625" style="16" customWidth="1"/>
    <col min="11" max="11" width="8.7109375" style="16" hidden="1" customWidth="1"/>
    <col min="12" max="12" width="8.42578125" style="16" customWidth="1"/>
    <col min="13" max="13" width="11.28515625" style="16" customWidth="1"/>
    <col min="14" max="14" width="10.140625" style="16" customWidth="1"/>
    <col min="15" max="15" width="13.28515625" style="126" customWidth="1"/>
    <col min="16" max="16" width="5.140625" style="16" customWidth="1"/>
    <col min="17" max="16384" width="9" style="16"/>
  </cols>
  <sheetData>
    <row r="1" spans="1:22" ht="22.5" customHeight="1">
      <c r="A1" s="14"/>
      <c r="B1" s="15" t="s">
        <v>567</v>
      </c>
      <c r="C1" s="14"/>
      <c r="D1" s="14"/>
      <c r="E1" s="14"/>
      <c r="G1" s="14"/>
      <c r="H1" s="14"/>
      <c r="I1" s="14"/>
      <c r="J1" s="14"/>
      <c r="K1" s="17"/>
      <c r="L1" s="17"/>
      <c r="M1" s="17"/>
      <c r="N1" s="17"/>
      <c r="O1" s="110"/>
      <c r="P1" s="18"/>
      <c r="Q1" s="19"/>
      <c r="R1" s="19"/>
      <c r="S1" s="19"/>
      <c r="T1" s="19"/>
      <c r="U1" s="19"/>
      <c r="V1" s="19"/>
    </row>
    <row r="2" spans="1:22" ht="9" customHeight="1">
      <c r="A2" s="18"/>
      <c r="B2" s="18"/>
      <c r="C2" s="18"/>
      <c r="D2" s="18"/>
      <c r="E2" s="18"/>
      <c r="F2" s="20"/>
      <c r="G2" s="18"/>
      <c r="H2" s="18"/>
      <c r="I2" s="18"/>
      <c r="J2" s="18"/>
      <c r="K2" s="21"/>
      <c r="L2" s="21"/>
      <c r="M2" s="21"/>
      <c r="N2" s="21"/>
      <c r="O2" s="110"/>
      <c r="P2" s="18"/>
      <c r="Q2" s="22"/>
      <c r="R2" s="22"/>
      <c r="S2" s="22"/>
      <c r="T2" s="22"/>
      <c r="U2" s="22"/>
      <c r="V2" s="22"/>
    </row>
    <row r="3" spans="1:22" ht="19.5">
      <c r="A3" s="129" t="s">
        <v>0</v>
      </c>
      <c r="B3" s="129" t="s">
        <v>209</v>
      </c>
      <c r="C3" s="23"/>
      <c r="D3" s="24" t="s">
        <v>210</v>
      </c>
      <c r="E3" s="138" t="s">
        <v>213</v>
      </c>
      <c r="F3" s="139"/>
      <c r="G3" s="140"/>
      <c r="H3" s="138" t="s">
        <v>214</v>
      </c>
      <c r="I3" s="139"/>
      <c r="J3" s="139"/>
      <c r="K3" s="25"/>
      <c r="L3" s="25" t="s">
        <v>4</v>
      </c>
      <c r="M3" s="141" t="s">
        <v>215</v>
      </c>
      <c r="N3" s="142"/>
      <c r="O3" s="137" t="s">
        <v>2</v>
      </c>
      <c r="P3" s="144"/>
      <c r="Q3" s="22"/>
      <c r="R3" s="22"/>
      <c r="S3" s="22"/>
      <c r="T3" s="22"/>
      <c r="U3" s="19"/>
      <c r="V3" s="19"/>
    </row>
    <row r="4" spans="1:22" ht="19.5">
      <c r="A4" s="130"/>
      <c r="B4" s="130"/>
      <c r="C4" s="26"/>
      <c r="D4" s="27" t="s">
        <v>211</v>
      </c>
      <c r="E4" s="129" t="s">
        <v>212</v>
      </c>
      <c r="F4" s="129" t="s">
        <v>3</v>
      </c>
      <c r="G4" s="129" t="s">
        <v>1</v>
      </c>
      <c r="H4" s="129" t="s">
        <v>212</v>
      </c>
      <c r="I4" s="129" t="s">
        <v>3</v>
      </c>
      <c r="J4" s="129" t="s">
        <v>1</v>
      </c>
      <c r="K4" s="28"/>
      <c r="L4" s="29"/>
      <c r="M4" s="129" t="s">
        <v>215</v>
      </c>
      <c r="N4" s="26" t="s">
        <v>216</v>
      </c>
      <c r="O4" s="137"/>
      <c r="P4" s="144"/>
      <c r="Q4" s="22"/>
      <c r="R4" s="22"/>
      <c r="S4" s="22"/>
      <c r="T4" s="22"/>
      <c r="U4" s="22"/>
      <c r="V4" s="22"/>
    </row>
    <row r="5" spans="1:22" ht="19.5">
      <c r="A5" s="131"/>
      <c r="B5" s="131"/>
      <c r="C5" s="26"/>
      <c r="D5" s="27"/>
      <c r="E5" s="131"/>
      <c r="F5" s="131"/>
      <c r="G5" s="131"/>
      <c r="H5" s="131"/>
      <c r="I5" s="131"/>
      <c r="J5" s="131"/>
      <c r="K5" s="30"/>
      <c r="L5" s="31"/>
      <c r="M5" s="131"/>
      <c r="N5" s="32" t="s">
        <v>217</v>
      </c>
      <c r="O5" s="137"/>
      <c r="P5" s="144"/>
      <c r="Q5" s="22"/>
      <c r="R5" s="22"/>
      <c r="S5" s="22"/>
      <c r="T5" s="22"/>
      <c r="U5" s="22"/>
      <c r="V5" s="22"/>
    </row>
    <row r="6" spans="1:22" ht="17.100000000000001" customHeight="1">
      <c r="A6" s="33">
        <v>1</v>
      </c>
      <c r="B6" s="34" t="s">
        <v>220</v>
      </c>
      <c r="C6" s="33" t="s">
        <v>5</v>
      </c>
      <c r="D6" s="33" t="s">
        <v>483</v>
      </c>
      <c r="E6" s="33" t="s">
        <v>405</v>
      </c>
      <c r="F6" s="34" t="s">
        <v>221</v>
      </c>
      <c r="G6" s="33" t="s">
        <v>6</v>
      </c>
      <c r="H6" s="33" t="s">
        <v>405</v>
      </c>
      <c r="I6" s="34" t="s">
        <v>221</v>
      </c>
      <c r="J6" s="33" t="s">
        <v>6</v>
      </c>
      <c r="K6" s="2">
        <v>58560</v>
      </c>
      <c r="L6" s="2">
        <f>+K6*12</f>
        <v>702720</v>
      </c>
      <c r="M6" s="1">
        <f>7000*12</f>
        <v>84000</v>
      </c>
      <c r="N6" s="1">
        <f>7000*12</f>
        <v>84000</v>
      </c>
      <c r="O6" s="111">
        <f>+N6+M6+L6</f>
        <v>870720</v>
      </c>
      <c r="P6" s="144"/>
      <c r="Q6" s="22"/>
      <c r="R6" s="22"/>
      <c r="S6" s="22"/>
      <c r="T6" s="22"/>
      <c r="U6" s="22"/>
      <c r="V6" s="22"/>
    </row>
    <row r="7" spans="1:22" ht="17.100000000000001" customHeight="1">
      <c r="A7" s="33"/>
      <c r="B7" s="34"/>
      <c r="C7" s="33"/>
      <c r="D7" s="33"/>
      <c r="F7" s="34" t="s">
        <v>222</v>
      </c>
      <c r="G7" s="33"/>
      <c r="I7" s="34" t="s">
        <v>222</v>
      </c>
      <c r="J7" s="33"/>
      <c r="K7" s="2"/>
      <c r="L7" s="2"/>
      <c r="M7" s="1"/>
      <c r="N7" s="1"/>
      <c r="O7" s="111"/>
      <c r="P7" s="144"/>
      <c r="Q7" s="22"/>
      <c r="R7" s="22"/>
      <c r="S7" s="22"/>
      <c r="T7" s="22"/>
      <c r="U7" s="22"/>
      <c r="V7" s="22"/>
    </row>
    <row r="8" spans="1:22" ht="17.100000000000001" customHeight="1">
      <c r="A8" s="33">
        <f>+A6+1</f>
        <v>2</v>
      </c>
      <c r="B8" s="33" t="s">
        <v>7</v>
      </c>
      <c r="C8" s="33" t="s">
        <v>8</v>
      </c>
      <c r="D8" s="33"/>
      <c r="E8" s="33" t="s">
        <v>406</v>
      </c>
      <c r="F8" s="34" t="s">
        <v>223</v>
      </c>
      <c r="G8" s="33" t="s">
        <v>6</v>
      </c>
      <c r="H8" s="33" t="s">
        <v>406</v>
      </c>
      <c r="I8" s="34" t="s">
        <v>223</v>
      </c>
      <c r="J8" s="33" t="s">
        <v>6</v>
      </c>
      <c r="K8" s="35"/>
      <c r="L8" s="2">
        <v>548040</v>
      </c>
      <c r="M8" s="2">
        <f>5600*12</f>
        <v>67200</v>
      </c>
      <c r="N8" s="2">
        <f>5600*12</f>
        <v>67200</v>
      </c>
      <c r="O8" s="11" t="s">
        <v>14</v>
      </c>
      <c r="P8" s="144"/>
      <c r="Q8" s="22"/>
      <c r="R8" s="22"/>
      <c r="S8" s="22"/>
      <c r="T8" s="22"/>
      <c r="U8" s="22"/>
      <c r="V8" s="22"/>
    </row>
    <row r="9" spans="1:22" ht="17.100000000000001" customHeight="1">
      <c r="A9" s="36"/>
      <c r="B9" s="37"/>
      <c r="C9" s="36"/>
      <c r="D9" s="36"/>
      <c r="E9" s="36"/>
      <c r="F9" s="37" t="s">
        <v>222</v>
      </c>
      <c r="G9" s="36"/>
      <c r="H9" s="36"/>
      <c r="I9" s="37" t="s">
        <v>222</v>
      </c>
      <c r="J9" s="36"/>
      <c r="K9" s="35"/>
      <c r="L9" s="35"/>
      <c r="M9" s="4"/>
      <c r="N9" s="4"/>
      <c r="O9" s="111"/>
      <c r="P9" s="144"/>
      <c r="Q9" s="22"/>
      <c r="R9" s="22"/>
      <c r="S9" s="22"/>
      <c r="T9" s="22"/>
      <c r="U9" s="22"/>
      <c r="V9" s="22"/>
    </row>
    <row r="10" spans="1:22" ht="17.100000000000001" customHeight="1">
      <c r="A10" s="36"/>
      <c r="B10" s="37"/>
      <c r="C10" s="38"/>
      <c r="D10" s="36"/>
      <c r="E10" s="36"/>
      <c r="F10" s="39" t="s">
        <v>9</v>
      </c>
      <c r="G10" s="38"/>
      <c r="H10" s="36"/>
      <c r="I10" s="39"/>
      <c r="J10" s="38"/>
      <c r="K10" s="35"/>
      <c r="L10" s="35"/>
      <c r="M10" s="40"/>
      <c r="N10" s="40"/>
      <c r="O10" s="111"/>
      <c r="P10" s="144"/>
      <c r="Q10" s="22"/>
      <c r="R10" s="22"/>
      <c r="S10" s="22"/>
      <c r="T10" s="22"/>
      <c r="U10" s="22"/>
      <c r="V10" s="22"/>
    </row>
    <row r="11" spans="1:22" ht="17.100000000000001" customHeight="1">
      <c r="A11" s="108"/>
      <c r="B11" s="41"/>
      <c r="C11" s="42"/>
      <c r="D11" s="42"/>
      <c r="E11" s="42"/>
      <c r="F11" s="42" t="s">
        <v>10</v>
      </c>
      <c r="G11" s="42"/>
      <c r="H11" s="42"/>
      <c r="I11" s="42"/>
      <c r="J11" s="42"/>
      <c r="K11" s="43"/>
      <c r="L11" s="43"/>
      <c r="M11" s="44"/>
      <c r="N11" s="44"/>
      <c r="O11" s="112"/>
      <c r="P11" s="144"/>
      <c r="Q11" s="22"/>
      <c r="R11" s="22"/>
      <c r="S11" s="22"/>
      <c r="T11" s="22"/>
      <c r="U11" s="22"/>
      <c r="V11" s="22"/>
    </row>
    <row r="12" spans="1:22" ht="17.100000000000001" customHeight="1">
      <c r="A12" s="33">
        <f>+A8+1</f>
        <v>3</v>
      </c>
      <c r="B12" s="37" t="s">
        <v>232</v>
      </c>
      <c r="C12" s="36" t="s">
        <v>11</v>
      </c>
      <c r="D12" s="36" t="s">
        <v>485</v>
      </c>
      <c r="E12" s="36" t="s">
        <v>407</v>
      </c>
      <c r="F12" s="45" t="s">
        <v>500</v>
      </c>
      <c r="G12" s="36" t="s">
        <v>6</v>
      </c>
      <c r="H12" s="36" t="s">
        <v>407</v>
      </c>
      <c r="I12" s="45" t="s">
        <v>500</v>
      </c>
      <c r="J12" s="36" t="s">
        <v>6</v>
      </c>
      <c r="K12" s="2">
        <v>49830</v>
      </c>
      <c r="L12" s="2">
        <f>+K12*12</f>
        <v>597960</v>
      </c>
      <c r="M12" s="1">
        <f>5600*12</f>
        <v>67200</v>
      </c>
      <c r="N12" s="2">
        <f>5600*12</f>
        <v>67200</v>
      </c>
      <c r="O12" s="111">
        <f>+N12+M12+L12</f>
        <v>732360</v>
      </c>
      <c r="P12" s="144"/>
      <c r="Q12" s="22"/>
      <c r="R12" s="22"/>
      <c r="S12" s="22"/>
      <c r="T12" s="22"/>
      <c r="U12" s="22"/>
      <c r="V12" s="22"/>
    </row>
    <row r="13" spans="1:22" ht="17.100000000000001" customHeight="1">
      <c r="A13" s="33"/>
      <c r="B13" s="37"/>
      <c r="C13" s="36"/>
      <c r="D13" s="36"/>
      <c r="E13" s="36"/>
      <c r="F13" s="45" t="s">
        <v>224</v>
      </c>
      <c r="G13" s="36"/>
      <c r="H13" s="36"/>
      <c r="I13" s="45" t="s">
        <v>224</v>
      </c>
      <c r="J13" s="36"/>
      <c r="K13" s="2"/>
      <c r="L13" s="2"/>
      <c r="M13" s="1"/>
      <c r="N13" s="1"/>
      <c r="O13" s="111"/>
      <c r="P13" s="144"/>
      <c r="Q13" s="22"/>
      <c r="R13" s="22"/>
      <c r="S13" s="22"/>
      <c r="T13" s="22"/>
      <c r="U13" s="22"/>
      <c r="V13" s="22"/>
    </row>
    <row r="14" spans="1:22" ht="17.100000000000001" customHeight="1">
      <c r="A14" s="33">
        <f>+A12+1</f>
        <v>4</v>
      </c>
      <c r="B14" s="37" t="s">
        <v>233</v>
      </c>
      <c r="C14" s="36" t="s">
        <v>12</v>
      </c>
      <c r="D14" s="36" t="s">
        <v>485</v>
      </c>
      <c r="E14" s="36" t="s">
        <v>408</v>
      </c>
      <c r="F14" s="45" t="s">
        <v>225</v>
      </c>
      <c r="G14" s="36" t="s">
        <v>13</v>
      </c>
      <c r="H14" s="36" t="s">
        <v>408</v>
      </c>
      <c r="I14" s="45" t="s">
        <v>225</v>
      </c>
      <c r="J14" s="36" t="s">
        <v>13</v>
      </c>
      <c r="K14" s="2">
        <v>36860</v>
      </c>
      <c r="L14" s="2">
        <f>+K14*12</f>
        <v>442320</v>
      </c>
      <c r="M14" s="1">
        <f>1500*12</f>
        <v>18000</v>
      </c>
      <c r="N14" s="1" t="s">
        <v>7</v>
      </c>
      <c r="O14" s="111">
        <f>+M14+L14</f>
        <v>460320</v>
      </c>
      <c r="P14" s="144"/>
      <c r="Q14" s="22"/>
      <c r="R14" s="22"/>
      <c r="S14" s="22"/>
      <c r="T14" s="22"/>
      <c r="U14" s="22"/>
      <c r="V14" s="22"/>
    </row>
    <row r="15" spans="1:22" ht="17.100000000000001" customHeight="1">
      <c r="A15" s="33"/>
      <c r="B15" s="37"/>
      <c r="C15" s="36"/>
      <c r="D15" s="36"/>
      <c r="E15" s="36"/>
      <c r="F15" s="45" t="s">
        <v>224</v>
      </c>
      <c r="G15" s="36"/>
      <c r="H15" s="36"/>
      <c r="I15" s="45" t="s">
        <v>224</v>
      </c>
      <c r="J15" s="36"/>
      <c r="K15" s="2"/>
      <c r="L15" s="2"/>
      <c r="M15" s="1"/>
      <c r="N15" s="1"/>
      <c r="O15" s="111"/>
      <c r="P15" s="144"/>
      <c r="Q15" s="22"/>
      <c r="R15" s="22"/>
      <c r="S15" s="22"/>
      <c r="T15" s="22"/>
      <c r="U15" s="22"/>
      <c r="V15" s="22"/>
    </row>
    <row r="16" spans="1:22" ht="17.100000000000001" customHeight="1">
      <c r="A16" s="33">
        <v>5</v>
      </c>
      <c r="B16" s="37" t="s">
        <v>525</v>
      </c>
      <c r="C16" s="36" t="s">
        <v>7</v>
      </c>
      <c r="D16" s="36" t="s">
        <v>484</v>
      </c>
      <c r="E16" s="36" t="s">
        <v>409</v>
      </c>
      <c r="F16" s="45" t="s">
        <v>226</v>
      </c>
      <c r="G16" s="36" t="s">
        <v>13</v>
      </c>
      <c r="H16" s="36" t="s">
        <v>409</v>
      </c>
      <c r="I16" s="45" t="s">
        <v>226</v>
      </c>
      <c r="J16" s="36" t="s">
        <v>13</v>
      </c>
      <c r="K16" s="35">
        <v>39630</v>
      </c>
      <c r="L16" s="35">
        <f>+K16*12</f>
        <v>475560</v>
      </c>
      <c r="M16" s="35">
        <f>1500*12</f>
        <v>18000</v>
      </c>
      <c r="N16" s="35" t="s">
        <v>7</v>
      </c>
      <c r="O16" s="111">
        <f>+M16+L16</f>
        <v>493560</v>
      </c>
      <c r="P16" s="144"/>
      <c r="Q16" s="19"/>
      <c r="R16" s="19"/>
      <c r="S16" s="19"/>
      <c r="T16" s="19"/>
      <c r="U16" s="19"/>
      <c r="V16" s="19"/>
    </row>
    <row r="17" spans="1:22" ht="17.100000000000001" customHeight="1">
      <c r="A17" s="33"/>
      <c r="B17" s="37"/>
      <c r="C17" s="36"/>
      <c r="D17" s="36"/>
      <c r="E17" s="36"/>
      <c r="F17" s="45" t="s">
        <v>224</v>
      </c>
      <c r="G17" s="36"/>
      <c r="H17" s="36"/>
      <c r="I17" s="45" t="s">
        <v>224</v>
      </c>
      <c r="J17" s="36"/>
      <c r="K17" s="35"/>
      <c r="L17" s="35"/>
      <c r="M17" s="46"/>
      <c r="N17" s="46"/>
      <c r="O17" s="111"/>
      <c r="P17" s="144"/>
      <c r="Q17" s="19"/>
      <c r="R17" s="19"/>
      <c r="S17" s="19"/>
      <c r="T17" s="19"/>
      <c r="U17" s="19"/>
      <c r="V17" s="19"/>
    </row>
    <row r="18" spans="1:22" ht="17.100000000000001" customHeight="1">
      <c r="A18" s="33">
        <f>+A16+1</f>
        <v>6</v>
      </c>
      <c r="B18" s="34" t="s">
        <v>334</v>
      </c>
      <c r="C18" s="33" t="s">
        <v>155</v>
      </c>
      <c r="D18" s="33" t="s">
        <v>493</v>
      </c>
      <c r="E18" s="33" t="s">
        <v>581</v>
      </c>
      <c r="F18" s="47" t="s">
        <v>154</v>
      </c>
      <c r="G18" s="33" t="s">
        <v>378</v>
      </c>
      <c r="H18" s="33" t="s">
        <v>581</v>
      </c>
      <c r="I18" s="47" t="s">
        <v>154</v>
      </c>
      <c r="J18" s="33" t="s">
        <v>378</v>
      </c>
      <c r="K18" s="1">
        <v>36860</v>
      </c>
      <c r="L18" s="35">
        <f>+K18*12</f>
        <v>442320</v>
      </c>
      <c r="M18" s="35">
        <f>4500*12</f>
        <v>54000</v>
      </c>
      <c r="N18" s="1" t="s">
        <v>7</v>
      </c>
      <c r="O18" s="111">
        <f>+M18+L18</f>
        <v>496320</v>
      </c>
      <c r="P18" s="144"/>
      <c r="Q18" s="22"/>
      <c r="R18" s="22"/>
      <c r="S18" s="22"/>
      <c r="T18" s="22"/>
      <c r="U18" s="22"/>
      <c r="V18" s="22"/>
    </row>
    <row r="19" spans="1:22" ht="17.100000000000001" customHeight="1">
      <c r="A19" s="33">
        <f>+A18+1</f>
        <v>7</v>
      </c>
      <c r="B19" s="34" t="s">
        <v>234</v>
      </c>
      <c r="C19" s="36" t="s">
        <v>16</v>
      </c>
      <c r="D19" s="33" t="s">
        <v>484</v>
      </c>
      <c r="E19" s="33" t="s">
        <v>410</v>
      </c>
      <c r="F19" s="47" t="s">
        <v>15</v>
      </c>
      <c r="G19" s="36" t="s">
        <v>378</v>
      </c>
      <c r="H19" s="33" t="s">
        <v>410</v>
      </c>
      <c r="I19" s="47" t="s">
        <v>15</v>
      </c>
      <c r="J19" s="36" t="s">
        <v>378</v>
      </c>
      <c r="K19" s="2">
        <v>34680</v>
      </c>
      <c r="L19" s="2">
        <f t="shared" ref="L19:L27" si="0">+K19*12</f>
        <v>416160</v>
      </c>
      <c r="M19" s="1" t="s">
        <v>7</v>
      </c>
      <c r="N19" s="1" t="s">
        <v>7</v>
      </c>
      <c r="O19" s="113">
        <f>L19</f>
        <v>416160</v>
      </c>
      <c r="P19" s="144"/>
      <c r="Q19" s="22"/>
      <c r="R19" s="22"/>
      <c r="S19" s="22"/>
      <c r="T19" s="22"/>
      <c r="U19" s="22"/>
      <c r="V19" s="22"/>
    </row>
    <row r="20" spans="1:22" ht="17.100000000000001" customHeight="1">
      <c r="A20" s="33">
        <f t="shared" ref="A20:A27" si="1">+A19+1</f>
        <v>8</v>
      </c>
      <c r="B20" s="34" t="s">
        <v>235</v>
      </c>
      <c r="C20" s="36" t="s">
        <v>19</v>
      </c>
      <c r="D20" s="33" t="s">
        <v>486</v>
      </c>
      <c r="E20" s="33" t="s">
        <v>411</v>
      </c>
      <c r="F20" s="47" t="s">
        <v>18</v>
      </c>
      <c r="G20" s="36" t="s">
        <v>378</v>
      </c>
      <c r="H20" s="33" t="s">
        <v>411</v>
      </c>
      <c r="I20" s="47" t="s">
        <v>18</v>
      </c>
      <c r="J20" s="36" t="s">
        <v>378</v>
      </c>
      <c r="K20" s="2">
        <v>36860</v>
      </c>
      <c r="L20" s="2">
        <f t="shared" si="0"/>
        <v>442320</v>
      </c>
      <c r="M20" s="1" t="s">
        <v>7</v>
      </c>
      <c r="N20" s="1" t="s">
        <v>7</v>
      </c>
      <c r="O20" s="113">
        <f t="shared" ref="O20:O27" si="2">L20</f>
        <v>442320</v>
      </c>
      <c r="P20" s="144"/>
      <c r="Q20" s="22"/>
      <c r="R20" s="22"/>
      <c r="S20" s="22"/>
      <c r="T20" s="22"/>
      <c r="U20" s="22"/>
      <c r="V20" s="22"/>
    </row>
    <row r="21" spans="1:22" ht="17.100000000000001" customHeight="1">
      <c r="A21" s="33">
        <f t="shared" si="1"/>
        <v>9</v>
      </c>
      <c r="B21" s="34" t="s">
        <v>236</v>
      </c>
      <c r="C21" s="36" t="s">
        <v>20</v>
      </c>
      <c r="D21" s="33" t="s">
        <v>485</v>
      </c>
      <c r="E21" s="33" t="s">
        <v>412</v>
      </c>
      <c r="F21" s="47" t="s">
        <v>18</v>
      </c>
      <c r="G21" s="36" t="s">
        <v>378</v>
      </c>
      <c r="H21" s="33" t="s">
        <v>412</v>
      </c>
      <c r="I21" s="47" t="s">
        <v>18</v>
      </c>
      <c r="J21" s="36" t="s">
        <v>378</v>
      </c>
      <c r="K21" s="2">
        <v>34110</v>
      </c>
      <c r="L21" s="2">
        <f t="shared" si="0"/>
        <v>409320</v>
      </c>
      <c r="M21" s="1" t="s">
        <v>7</v>
      </c>
      <c r="N21" s="1" t="s">
        <v>7</v>
      </c>
      <c r="O21" s="113">
        <f t="shared" si="2"/>
        <v>409320</v>
      </c>
      <c r="P21" s="144"/>
      <c r="Q21" s="22"/>
      <c r="R21" s="22"/>
      <c r="S21" s="22"/>
      <c r="T21" s="22"/>
      <c r="U21" s="22"/>
      <c r="V21" s="22"/>
    </row>
    <row r="22" spans="1:22" ht="17.100000000000001" customHeight="1">
      <c r="A22" s="33">
        <f t="shared" si="1"/>
        <v>10</v>
      </c>
      <c r="B22" s="34" t="s">
        <v>237</v>
      </c>
      <c r="C22" s="33" t="s">
        <v>22</v>
      </c>
      <c r="D22" s="33" t="s">
        <v>485</v>
      </c>
      <c r="E22" s="33" t="s">
        <v>413</v>
      </c>
      <c r="F22" s="47" t="s">
        <v>21</v>
      </c>
      <c r="G22" s="36" t="s">
        <v>378</v>
      </c>
      <c r="H22" s="33" t="s">
        <v>413</v>
      </c>
      <c r="I22" s="47" t="s">
        <v>21</v>
      </c>
      <c r="J22" s="36" t="s">
        <v>378</v>
      </c>
      <c r="K22" s="2">
        <v>34110</v>
      </c>
      <c r="L22" s="2">
        <f t="shared" si="0"/>
        <v>409320</v>
      </c>
      <c r="M22" s="1" t="s">
        <v>7</v>
      </c>
      <c r="N22" s="1" t="s">
        <v>7</v>
      </c>
      <c r="O22" s="113">
        <f t="shared" si="2"/>
        <v>409320</v>
      </c>
      <c r="P22" s="144"/>
    </row>
    <row r="23" spans="1:22" ht="17.100000000000001" customHeight="1">
      <c r="A23" s="33">
        <f t="shared" si="1"/>
        <v>11</v>
      </c>
      <c r="B23" s="34" t="s">
        <v>238</v>
      </c>
      <c r="C23" s="33" t="s">
        <v>24</v>
      </c>
      <c r="D23" s="33" t="s">
        <v>485</v>
      </c>
      <c r="E23" s="33" t="s">
        <v>414</v>
      </c>
      <c r="F23" s="47" t="s">
        <v>23</v>
      </c>
      <c r="G23" s="33" t="s">
        <v>376</v>
      </c>
      <c r="H23" s="33" t="s">
        <v>414</v>
      </c>
      <c r="I23" s="47" t="s">
        <v>23</v>
      </c>
      <c r="J23" s="33" t="s">
        <v>376</v>
      </c>
      <c r="K23" s="2">
        <v>28880</v>
      </c>
      <c r="L23" s="2">
        <f t="shared" si="0"/>
        <v>346560</v>
      </c>
      <c r="M23" s="1" t="s">
        <v>7</v>
      </c>
      <c r="N23" s="1" t="s">
        <v>7</v>
      </c>
      <c r="O23" s="113">
        <f t="shared" si="2"/>
        <v>346560</v>
      </c>
      <c r="P23" s="144"/>
    </row>
    <row r="24" spans="1:22" ht="17.100000000000001" customHeight="1">
      <c r="A24" s="33">
        <f t="shared" si="1"/>
        <v>12</v>
      </c>
      <c r="B24" s="34" t="s">
        <v>239</v>
      </c>
      <c r="C24" s="33" t="s">
        <v>25</v>
      </c>
      <c r="D24" s="33" t="s">
        <v>485</v>
      </c>
      <c r="E24" s="33" t="s">
        <v>415</v>
      </c>
      <c r="F24" s="47" t="s">
        <v>23</v>
      </c>
      <c r="G24" s="33" t="s">
        <v>376</v>
      </c>
      <c r="H24" s="33" t="s">
        <v>415</v>
      </c>
      <c r="I24" s="47" t="s">
        <v>23</v>
      </c>
      <c r="J24" s="33" t="s">
        <v>376</v>
      </c>
      <c r="K24" s="2">
        <v>20360</v>
      </c>
      <c r="L24" s="2">
        <f t="shared" si="0"/>
        <v>244320</v>
      </c>
      <c r="M24" s="1" t="s">
        <v>7</v>
      </c>
      <c r="N24" s="1" t="s">
        <v>7</v>
      </c>
      <c r="O24" s="113">
        <f t="shared" si="2"/>
        <v>244320</v>
      </c>
      <c r="P24" s="144"/>
    </row>
    <row r="25" spans="1:22" ht="17.100000000000001" customHeight="1">
      <c r="A25" s="33">
        <f t="shared" si="1"/>
        <v>13</v>
      </c>
      <c r="B25" s="33" t="s">
        <v>7</v>
      </c>
      <c r="C25" s="33" t="s">
        <v>27</v>
      </c>
      <c r="D25" s="33"/>
      <c r="E25" s="33" t="s">
        <v>416</v>
      </c>
      <c r="F25" s="34" t="s">
        <v>26</v>
      </c>
      <c r="G25" s="33" t="s">
        <v>376</v>
      </c>
      <c r="H25" s="33" t="s">
        <v>416</v>
      </c>
      <c r="I25" s="34" t="s">
        <v>26</v>
      </c>
      <c r="J25" s="33" t="s">
        <v>376</v>
      </c>
      <c r="K25" s="2"/>
      <c r="L25" s="2">
        <v>244320</v>
      </c>
      <c r="M25" s="1" t="s">
        <v>7</v>
      </c>
      <c r="N25" s="1" t="s">
        <v>7</v>
      </c>
      <c r="O25" s="2" t="s">
        <v>14</v>
      </c>
      <c r="P25" s="144"/>
    </row>
    <row r="26" spans="1:22" ht="17.100000000000001" customHeight="1">
      <c r="A26" s="33">
        <f t="shared" si="1"/>
        <v>14</v>
      </c>
      <c r="B26" s="34" t="s">
        <v>240</v>
      </c>
      <c r="C26" s="33" t="s">
        <v>29</v>
      </c>
      <c r="D26" s="33" t="s">
        <v>488</v>
      </c>
      <c r="E26" s="33" t="s">
        <v>417</v>
      </c>
      <c r="F26" s="47" t="s">
        <v>28</v>
      </c>
      <c r="G26" s="33" t="s">
        <v>376</v>
      </c>
      <c r="H26" s="33" t="s">
        <v>417</v>
      </c>
      <c r="I26" s="47" t="s">
        <v>28</v>
      </c>
      <c r="J26" s="33" t="s">
        <v>376</v>
      </c>
      <c r="K26" s="2">
        <v>28880</v>
      </c>
      <c r="L26" s="2">
        <f t="shared" si="0"/>
        <v>346560</v>
      </c>
      <c r="M26" s="1" t="s">
        <v>7</v>
      </c>
      <c r="N26" s="1" t="s">
        <v>7</v>
      </c>
      <c r="O26" s="113">
        <f t="shared" si="2"/>
        <v>346560</v>
      </c>
      <c r="P26" s="144"/>
    </row>
    <row r="27" spans="1:22" ht="17.100000000000001" customHeight="1">
      <c r="A27" s="33">
        <f t="shared" si="1"/>
        <v>15</v>
      </c>
      <c r="B27" s="34" t="s">
        <v>241</v>
      </c>
      <c r="C27" s="33" t="s">
        <v>31</v>
      </c>
      <c r="D27" s="33" t="s">
        <v>485</v>
      </c>
      <c r="E27" s="33" t="s">
        <v>501</v>
      </c>
      <c r="F27" s="47" t="s">
        <v>30</v>
      </c>
      <c r="G27" s="33" t="s">
        <v>376</v>
      </c>
      <c r="H27" s="33" t="s">
        <v>501</v>
      </c>
      <c r="I27" s="47" t="s">
        <v>30</v>
      </c>
      <c r="J27" s="33" t="s">
        <v>376</v>
      </c>
      <c r="K27" s="2">
        <v>25190</v>
      </c>
      <c r="L27" s="2">
        <f t="shared" si="0"/>
        <v>302280</v>
      </c>
      <c r="M27" s="1" t="s">
        <v>7</v>
      </c>
      <c r="N27" s="1" t="s">
        <v>7</v>
      </c>
      <c r="O27" s="113">
        <f t="shared" si="2"/>
        <v>302280</v>
      </c>
      <c r="P27" s="144"/>
    </row>
    <row r="28" spans="1:22" ht="17.100000000000001" customHeight="1">
      <c r="A28" s="33"/>
      <c r="B28" s="34"/>
      <c r="C28" s="42"/>
      <c r="D28" s="33"/>
      <c r="E28" s="33"/>
      <c r="F28" s="42" t="s">
        <v>32</v>
      </c>
      <c r="G28" s="42"/>
      <c r="H28" s="42"/>
      <c r="I28" s="42"/>
      <c r="J28" s="42"/>
      <c r="K28" s="35"/>
      <c r="L28" s="35"/>
      <c r="M28" s="1"/>
      <c r="N28" s="35"/>
      <c r="O28" s="114"/>
      <c r="P28" s="144"/>
    </row>
    <row r="29" spans="1:22" ht="17.100000000000001" customHeight="1">
      <c r="A29" s="33">
        <f>+A27+1</f>
        <v>16</v>
      </c>
      <c r="B29" s="34" t="s">
        <v>242</v>
      </c>
      <c r="C29" s="33" t="s">
        <v>35</v>
      </c>
      <c r="D29" s="33"/>
      <c r="E29" s="33" t="s">
        <v>7</v>
      </c>
      <c r="F29" s="47" t="s">
        <v>34</v>
      </c>
      <c r="G29" s="33" t="s">
        <v>7</v>
      </c>
      <c r="H29" s="33" t="s">
        <v>7</v>
      </c>
      <c r="I29" s="47" t="s">
        <v>34</v>
      </c>
      <c r="J29" s="33" t="s">
        <v>7</v>
      </c>
      <c r="K29" s="35">
        <v>21010</v>
      </c>
      <c r="L29" s="2">
        <f t="shared" ref="L29" si="3">+K29*12</f>
        <v>252120</v>
      </c>
      <c r="M29" s="2" t="s">
        <v>7</v>
      </c>
      <c r="N29" s="2" t="s">
        <v>7</v>
      </c>
      <c r="O29" s="113">
        <f t="shared" ref="O29" si="4">L29</f>
        <v>252120</v>
      </c>
      <c r="P29" s="144"/>
    </row>
    <row r="30" spans="1:22">
      <c r="A30" s="18"/>
      <c r="B30" s="20"/>
      <c r="C30" s="18"/>
      <c r="D30" s="18"/>
      <c r="E30" s="18"/>
      <c r="F30" s="19"/>
      <c r="G30" s="18"/>
      <c r="H30" s="18"/>
      <c r="I30" s="19"/>
      <c r="J30" s="18"/>
      <c r="K30" s="21"/>
      <c r="L30" s="7"/>
      <c r="M30" s="7"/>
      <c r="N30" s="7"/>
      <c r="O30" s="115">
        <v>60</v>
      </c>
      <c r="P30" s="18"/>
    </row>
    <row r="31" spans="1:22">
      <c r="A31" s="18"/>
      <c r="B31" s="20"/>
      <c r="C31" s="18"/>
      <c r="D31" s="18"/>
      <c r="E31" s="18"/>
      <c r="F31" s="19"/>
      <c r="G31" s="18"/>
      <c r="H31" s="18"/>
      <c r="I31" s="19"/>
      <c r="J31" s="18"/>
      <c r="K31" s="21"/>
      <c r="L31" s="7"/>
      <c r="M31" s="7"/>
      <c r="N31" s="7"/>
      <c r="O31" s="115"/>
      <c r="P31" s="18"/>
    </row>
    <row r="32" spans="1:22">
      <c r="A32" s="18"/>
      <c r="B32" s="20"/>
      <c r="C32" s="18"/>
      <c r="D32" s="18"/>
      <c r="E32" s="18"/>
      <c r="F32" s="19"/>
      <c r="G32" s="18"/>
      <c r="H32" s="18"/>
      <c r="I32" s="19"/>
      <c r="J32" s="18"/>
      <c r="K32" s="21"/>
      <c r="L32" s="7"/>
      <c r="M32" s="7"/>
      <c r="N32" s="7"/>
      <c r="O32" s="115"/>
      <c r="P32" s="18"/>
    </row>
    <row r="33" spans="1:22" ht="16.5" customHeight="1">
      <c r="A33" s="129" t="s">
        <v>0</v>
      </c>
      <c r="B33" s="129" t="s">
        <v>209</v>
      </c>
      <c r="C33" s="23"/>
      <c r="D33" s="24" t="s">
        <v>210</v>
      </c>
      <c r="E33" s="138" t="s">
        <v>213</v>
      </c>
      <c r="F33" s="139"/>
      <c r="G33" s="140"/>
      <c r="H33" s="138" t="s">
        <v>214</v>
      </c>
      <c r="I33" s="139"/>
      <c r="J33" s="139"/>
      <c r="K33" s="25"/>
      <c r="L33" s="25" t="s">
        <v>4</v>
      </c>
      <c r="M33" s="141" t="s">
        <v>215</v>
      </c>
      <c r="N33" s="142"/>
      <c r="O33" s="129" t="s">
        <v>2</v>
      </c>
      <c r="P33" s="144"/>
      <c r="Q33" s="22"/>
      <c r="R33" s="22"/>
      <c r="S33" s="22"/>
      <c r="T33" s="22"/>
      <c r="U33" s="19"/>
      <c r="V33" s="19"/>
    </row>
    <row r="34" spans="1:22" ht="17.25" customHeight="1">
      <c r="A34" s="130"/>
      <c r="B34" s="130"/>
      <c r="C34" s="26"/>
      <c r="D34" s="27" t="s">
        <v>211</v>
      </c>
      <c r="E34" s="129" t="s">
        <v>212</v>
      </c>
      <c r="F34" s="129" t="s">
        <v>3</v>
      </c>
      <c r="G34" s="129" t="s">
        <v>1</v>
      </c>
      <c r="H34" s="129" t="s">
        <v>212</v>
      </c>
      <c r="I34" s="129" t="s">
        <v>3</v>
      </c>
      <c r="J34" s="129" t="s">
        <v>1</v>
      </c>
      <c r="K34" s="28"/>
      <c r="L34" s="29"/>
      <c r="M34" s="129" t="s">
        <v>215</v>
      </c>
      <c r="N34" s="26" t="s">
        <v>216</v>
      </c>
      <c r="O34" s="130"/>
      <c r="P34" s="144"/>
      <c r="Q34" s="22"/>
      <c r="R34" s="22"/>
      <c r="S34" s="22"/>
      <c r="T34" s="22"/>
      <c r="U34" s="22"/>
      <c r="V34" s="22"/>
    </row>
    <row r="35" spans="1:22" ht="15.75" customHeight="1">
      <c r="A35" s="131"/>
      <c r="B35" s="131"/>
      <c r="C35" s="105"/>
      <c r="D35" s="64"/>
      <c r="E35" s="131"/>
      <c r="F35" s="131"/>
      <c r="G35" s="131"/>
      <c r="H35" s="131"/>
      <c r="I35" s="131"/>
      <c r="J35" s="131"/>
      <c r="K35" s="30"/>
      <c r="L35" s="31"/>
      <c r="M35" s="131"/>
      <c r="N35" s="32" t="s">
        <v>217</v>
      </c>
      <c r="O35" s="131"/>
      <c r="P35" s="144"/>
      <c r="Q35" s="22"/>
      <c r="R35" s="22"/>
      <c r="S35" s="22"/>
      <c r="T35" s="22"/>
      <c r="U35" s="22"/>
      <c r="V35" s="22"/>
    </row>
    <row r="36" spans="1:22">
      <c r="A36" s="33"/>
      <c r="B36" s="34"/>
      <c r="C36" s="42"/>
      <c r="D36" s="33"/>
      <c r="E36" s="33"/>
      <c r="F36" s="42" t="s">
        <v>36</v>
      </c>
      <c r="G36" s="33" t="s">
        <v>7</v>
      </c>
      <c r="H36" s="33" t="s">
        <v>7</v>
      </c>
      <c r="I36" s="42" t="s">
        <v>36</v>
      </c>
      <c r="J36" s="42"/>
      <c r="K36" s="35"/>
      <c r="L36" s="35"/>
      <c r="M36" s="35"/>
      <c r="N36" s="35"/>
      <c r="O36" s="111"/>
      <c r="P36" s="144"/>
    </row>
    <row r="37" spans="1:22" ht="15.6" customHeight="1">
      <c r="A37" s="33">
        <f>+A29+1</f>
        <v>17</v>
      </c>
      <c r="B37" s="34" t="s">
        <v>243</v>
      </c>
      <c r="C37" s="33" t="s">
        <v>38</v>
      </c>
      <c r="D37" s="33"/>
      <c r="E37" s="33" t="s">
        <v>7</v>
      </c>
      <c r="F37" s="47" t="s">
        <v>37</v>
      </c>
      <c r="G37" s="33" t="s">
        <v>7</v>
      </c>
      <c r="H37" s="33" t="s">
        <v>7</v>
      </c>
      <c r="I37" s="47" t="s">
        <v>37</v>
      </c>
      <c r="J37" s="33" t="s">
        <v>7</v>
      </c>
      <c r="K37" s="35">
        <v>17040</v>
      </c>
      <c r="L37" s="2">
        <f t="shared" ref="L37:L40" si="5">+K37*12</f>
        <v>204480</v>
      </c>
      <c r="M37" s="33" t="s">
        <v>7</v>
      </c>
      <c r="N37" s="33" t="s">
        <v>7</v>
      </c>
      <c r="O37" s="111">
        <f>L37</f>
        <v>204480</v>
      </c>
      <c r="P37" s="144"/>
    </row>
    <row r="38" spans="1:22" ht="15.6" customHeight="1">
      <c r="A38" s="33">
        <f>+A37+1</f>
        <v>18</v>
      </c>
      <c r="B38" s="34" t="s">
        <v>244</v>
      </c>
      <c r="C38" s="33" t="s">
        <v>39</v>
      </c>
      <c r="D38" s="33"/>
      <c r="E38" s="33" t="s">
        <v>7</v>
      </c>
      <c r="F38" s="47" t="s">
        <v>37</v>
      </c>
      <c r="G38" s="33" t="s">
        <v>7</v>
      </c>
      <c r="H38" s="33" t="s">
        <v>7</v>
      </c>
      <c r="I38" s="47" t="s">
        <v>37</v>
      </c>
      <c r="J38" s="33" t="s">
        <v>7</v>
      </c>
      <c r="K38" s="35">
        <v>17040</v>
      </c>
      <c r="L38" s="2">
        <f t="shared" si="5"/>
        <v>204480</v>
      </c>
      <c r="M38" s="33" t="s">
        <v>7</v>
      </c>
      <c r="N38" s="33" t="s">
        <v>7</v>
      </c>
      <c r="O38" s="111">
        <f t="shared" ref="O38:O43" si="6">L38</f>
        <v>204480</v>
      </c>
      <c r="P38" s="144"/>
    </row>
    <row r="39" spans="1:22" ht="15.6" customHeight="1">
      <c r="A39" s="33">
        <f t="shared" ref="A39:A61" si="7">+A38+1</f>
        <v>19</v>
      </c>
      <c r="B39" s="53" t="s">
        <v>245</v>
      </c>
      <c r="C39" s="25" t="s">
        <v>40</v>
      </c>
      <c r="D39" s="25"/>
      <c r="E39" s="25" t="s">
        <v>7</v>
      </c>
      <c r="F39" s="54" t="s">
        <v>37</v>
      </c>
      <c r="G39" s="33" t="s">
        <v>7</v>
      </c>
      <c r="H39" s="33" t="s">
        <v>7</v>
      </c>
      <c r="I39" s="54" t="s">
        <v>37</v>
      </c>
      <c r="J39" s="33" t="s">
        <v>7</v>
      </c>
      <c r="K39" s="35">
        <v>16060</v>
      </c>
      <c r="L39" s="2">
        <f t="shared" si="5"/>
        <v>192720</v>
      </c>
      <c r="M39" s="33" t="s">
        <v>7</v>
      </c>
      <c r="N39" s="33" t="s">
        <v>7</v>
      </c>
      <c r="O39" s="111">
        <f t="shared" si="6"/>
        <v>192720</v>
      </c>
      <c r="P39" s="144"/>
    </row>
    <row r="40" spans="1:22" ht="15.6" customHeight="1">
      <c r="A40" s="33">
        <f t="shared" si="7"/>
        <v>20</v>
      </c>
      <c r="B40" s="34" t="s">
        <v>246</v>
      </c>
      <c r="C40" s="33" t="s">
        <v>41</v>
      </c>
      <c r="D40" s="33"/>
      <c r="E40" s="33" t="s">
        <v>7</v>
      </c>
      <c r="F40" s="47" t="s">
        <v>37</v>
      </c>
      <c r="G40" s="33" t="s">
        <v>7</v>
      </c>
      <c r="H40" s="33" t="s">
        <v>7</v>
      </c>
      <c r="I40" s="47" t="s">
        <v>37</v>
      </c>
      <c r="J40" s="33" t="s">
        <v>7</v>
      </c>
      <c r="K40" s="35">
        <v>13860</v>
      </c>
      <c r="L40" s="2">
        <f t="shared" si="5"/>
        <v>166320</v>
      </c>
      <c r="M40" s="33" t="s">
        <v>7</v>
      </c>
      <c r="N40" s="33" t="s">
        <v>7</v>
      </c>
      <c r="O40" s="111">
        <f t="shared" si="6"/>
        <v>166320</v>
      </c>
      <c r="P40" s="144"/>
    </row>
    <row r="41" spans="1:22" ht="15.6" customHeight="1">
      <c r="A41" s="33">
        <f t="shared" si="7"/>
        <v>21</v>
      </c>
      <c r="B41" s="55" t="s">
        <v>526</v>
      </c>
      <c r="C41" s="33"/>
      <c r="D41" s="56"/>
      <c r="E41" s="33" t="s">
        <v>7</v>
      </c>
      <c r="F41" s="47" t="s">
        <v>37</v>
      </c>
      <c r="G41" s="33" t="s">
        <v>7</v>
      </c>
      <c r="H41" s="33" t="s">
        <v>7</v>
      </c>
      <c r="I41" s="34" t="s">
        <v>37</v>
      </c>
      <c r="J41" s="33" t="s">
        <v>7</v>
      </c>
      <c r="K41" s="35">
        <v>11500</v>
      </c>
      <c r="L41" s="1">
        <f>+K41*12</f>
        <v>138000</v>
      </c>
      <c r="M41" s="33" t="s">
        <v>7</v>
      </c>
      <c r="N41" s="33" t="s">
        <v>7</v>
      </c>
      <c r="O41" s="111">
        <f>L41</f>
        <v>138000</v>
      </c>
      <c r="P41" s="144"/>
    </row>
    <row r="42" spans="1:22" ht="15.6" customHeight="1">
      <c r="A42" s="33">
        <f t="shared" si="7"/>
        <v>22</v>
      </c>
      <c r="B42" s="55" t="s">
        <v>527</v>
      </c>
      <c r="C42" s="33"/>
      <c r="D42" s="56"/>
      <c r="E42" s="33" t="s">
        <v>7</v>
      </c>
      <c r="F42" s="47" t="s">
        <v>37</v>
      </c>
      <c r="G42" s="33" t="s">
        <v>7</v>
      </c>
      <c r="H42" s="33" t="s">
        <v>7</v>
      </c>
      <c r="I42" s="34" t="s">
        <v>37</v>
      </c>
      <c r="J42" s="33"/>
      <c r="K42" s="35">
        <v>11500</v>
      </c>
      <c r="L42" s="1">
        <f>11500*12</f>
        <v>138000</v>
      </c>
      <c r="M42" s="33" t="s">
        <v>7</v>
      </c>
      <c r="N42" s="33" t="s">
        <v>7</v>
      </c>
      <c r="O42" s="111">
        <f>L42</f>
        <v>138000</v>
      </c>
      <c r="P42" s="144"/>
    </row>
    <row r="43" spans="1:22" ht="15.6" customHeight="1">
      <c r="A43" s="33">
        <f t="shared" si="7"/>
        <v>23</v>
      </c>
      <c r="B43" s="55" t="s">
        <v>247</v>
      </c>
      <c r="C43" s="33" t="s">
        <v>42</v>
      </c>
      <c r="D43" s="56"/>
      <c r="E43" s="33" t="s">
        <v>7</v>
      </c>
      <c r="F43" s="47" t="s">
        <v>33</v>
      </c>
      <c r="G43" s="33" t="s">
        <v>7</v>
      </c>
      <c r="H43" s="33" t="s">
        <v>7</v>
      </c>
      <c r="I43" s="47" t="s">
        <v>33</v>
      </c>
      <c r="J43" s="33" t="s">
        <v>7</v>
      </c>
      <c r="K43" s="35">
        <v>17040</v>
      </c>
      <c r="L43" s="46">
        <f>+K43*12</f>
        <v>204480</v>
      </c>
      <c r="M43" s="33" t="s">
        <v>7</v>
      </c>
      <c r="N43" s="33" t="s">
        <v>7</v>
      </c>
      <c r="O43" s="111">
        <f t="shared" si="6"/>
        <v>204480</v>
      </c>
      <c r="P43" s="144"/>
      <c r="Q43" s="22"/>
      <c r="R43" s="22"/>
      <c r="S43" s="22"/>
      <c r="T43" s="22"/>
      <c r="U43" s="22"/>
      <c r="V43" s="22"/>
    </row>
    <row r="44" spans="1:22" ht="15.6" customHeight="1">
      <c r="A44" s="33">
        <f t="shared" si="7"/>
        <v>24</v>
      </c>
      <c r="B44" s="55" t="s">
        <v>248</v>
      </c>
      <c r="C44" s="33" t="s">
        <v>44</v>
      </c>
      <c r="D44" s="56"/>
      <c r="E44" s="33" t="s">
        <v>7</v>
      </c>
      <c r="F44" s="47" t="s">
        <v>33</v>
      </c>
      <c r="G44" s="33" t="s">
        <v>7</v>
      </c>
      <c r="H44" s="33" t="s">
        <v>7</v>
      </c>
      <c r="I44" s="47" t="s">
        <v>33</v>
      </c>
      <c r="J44" s="33" t="s">
        <v>7</v>
      </c>
      <c r="K44" s="35">
        <v>15620</v>
      </c>
      <c r="L44" s="46">
        <f t="shared" ref="L44:L61" si="8">+K44*12</f>
        <v>187440</v>
      </c>
      <c r="M44" s="33" t="s">
        <v>7</v>
      </c>
      <c r="N44" s="33" t="s">
        <v>7</v>
      </c>
      <c r="O44" s="111">
        <f t="shared" ref="O44:O48" si="9">L44</f>
        <v>187440</v>
      </c>
      <c r="P44" s="144"/>
      <c r="Q44" s="22"/>
      <c r="R44" s="22"/>
      <c r="S44" s="22"/>
      <c r="T44" s="22"/>
      <c r="U44" s="22"/>
      <c r="V44" s="22"/>
    </row>
    <row r="45" spans="1:22" ht="15.6" customHeight="1">
      <c r="A45" s="33">
        <f t="shared" si="7"/>
        <v>25</v>
      </c>
      <c r="B45" s="55" t="s">
        <v>253</v>
      </c>
      <c r="C45" s="33" t="s">
        <v>50</v>
      </c>
      <c r="D45" s="56"/>
      <c r="E45" s="33" t="s">
        <v>7</v>
      </c>
      <c r="F45" s="47" t="s">
        <v>33</v>
      </c>
      <c r="G45" s="33" t="s">
        <v>7</v>
      </c>
      <c r="H45" s="33" t="s">
        <v>7</v>
      </c>
      <c r="I45" s="47" t="s">
        <v>48</v>
      </c>
      <c r="J45" s="33" t="s">
        <v>7</v>
      </c>
      <c r="K45" s="35">
        <v>15620</v>
      </c>
      <c r="L45" s="46">
        <f t="shared" ref="L45" si="10">+K45*12</f>
        <v>187440</v>
      </c>
      <c r="M45" s="33" t="s">
        <v>7</v>
      </c>
      <c r="N45" s="33" t="s">
        <v>7</v>
      </c>
      <c r="O45" s="111">
        <f t="shared" si="9"/>
        <v>187440</v>
      </c>
      <c r="P45" s="144"/>
      <c r="Q45" s="22"/>
      <c r="R45" s="22"/>
      <c r="S45" s="22"/>
      <c r="T45" s="22"/>
      <c r="U45" s="22"/>
      <c r="V45" s="22"/>
    </row>
    <row r="46" spans="1:22" ht="15.6" customHeight="1">
      <c r="A46" s="33">
        <f t="shared" si="7"/>
        <v>26</v>
      </c>
      <c r="B46" s="55" t="s">
        <v>249</v>
      </c>
      <c r="C46" s="33" t="s">
        <v>45</v>
      </c>
      <c r="D46" s="56"/>
      <c r="E46" s="33" t="s">
        <v>7</v>
      </c>
      <c r="F46" s="47" t="s">
        <v>33</v>
      </c>
      <c r="G46" s="33" t="s">
        <v>7</v>
      </c>
      <c r="H46" s="33" t="s">
        <v>7</v>
      </c>
      <c r="I46" s="47" t="s">
        <v>33</v>
      </c>
      <c r="J46" s="33" t="s">
        <v>7</v>
      </c>
      <c r="K46" s="35">
        <v>16540</v>
      </c>
      <c r="L46" s="46">
        <f t="shared" si="8"/>
        <v>198480</v>
      </c>
      <c r="M46" s="33" t="s">
        <v>7</v>
      </c>
      <c r="N46" s="33" t="s">
        <v>7</v>
      </c>
      <c r="O46" s="111">
        <f t="shared" si="9"/>
        <v>198480</v>
      </c>
      <c r="P46" s="144"/>
      <c r="Q46" s="22"/>
      <c r="R46" s="22"/>
      <c r="S46" s="22"/>
      <c r="T46" s="22"/>
      <c r="U46" s="22"/>
      <c r="V46" s="22"/>
    </row>
    <row r="47" spans="1:22" ht="15.6" customHeight="1">
      <c r="A47" s="33">
        <f t="shared" si="7"/>
        <v>27</v>
      </c>
      <c r="B47" s="55" t="s">
        <v>250</v>
      </c>
      <c r="C47" s="33" t="s">
        <v>46</v>
      </c>
      <c r="D47" s="56"/>
      <c r="E47" s="33" t="s">
        <v>7</v>
      </c>
      <c r="F47" s="47" t="s">
        <v>33</v>
      </c>
      <c r="G47" s="33" t="s">
        <v>7</v>
      </c>
      <c r="H47" s="33" t="s">
        <v>7</v>
      </c>
      <c r="I47" s="47" t="s">
        <v>33</v>
      </c>
      <c r="J47" s="33" t="s">
        <v>7</v>
      </c>
      <c r="K47" s="35">
        <v>10710</v>
      </c>
      <c r="L47" s="46">
        <f t="shared" si="8"/>
        <v>128520</v>
      </c>
      <c r="M47" s="33" t="s">
        <v>7</v>
      </c>
      <c r="N47" s="33" t="s">
        <v>7</v>
      </c>
      <c r="O47" s="111">
        <f t="shared" si="9"/>
        <v>128520</v>
      </c>
      <c r="P47" s="144"/>
      <c r="Q47" s="22"/>
      <c r="R47" s="22"/>
      <c r="S47" s="22"/>
      <c r="T47" s="22"/>
      <c r="U47" s="22"/>
      <c r="V47" s="22"/>
    </row>
    <row r="48" spans="1:22" ht="15.6" customHeight="1">
      <c r="A48" s="33">
        <f t="shared" si="7"/>
        <v>28</v>
      </c>
      <c r="B48" s="55" t="s">
        <v>251</v>
      </c>
      <c r="C48" s="33" t="s">
        <v>47</v>
      </c>
      <c r="D48" s="56"/>
      <c r="E48" s="33" t="s">
        <v>7</v>
      </c>
      <c r="F48" s="47" t="s">
        <v>33</v>
      </c>
      <c r="G48" s="33" t="s">
        <v>7</v>
      </c>
      <c r="H48" s="33" t="s">
        <v>7</v>
      </c>
      <c r="I48" s="47" t="s">
        <v>33</v>
      </c>
      <c r="J48" s="33" t="s">
        <v>7</v>
      </c>
      <c r="K48" s="35">
        <v>11000</v>
      </c>
      <c r="L48" s="46">
        <f t="shared" si="8"/>
        <v>132000</v>
      </c>
      <c r="M48" s="33" t="s">
        <v>7</v>
      </c>
      <c r="N48" s="33" t="s">
        <v>7</v>
      </c>
      <c r="O48" s="111">
        <f t="shared" si="9"/>
        <v>132000</v>
      </c>
      <c r="P48" s="144"/>
      <c r="Q48" s="22"/>
      <c r="R48" s="22"/>
      <c r="S48" s="22"/>
      <c r="T48" s="22"/>
      <c r="U48" s="22"/>
      <c r="V48" s="22"/>
    </row>
    <row r="49" spans="1:22" ht="15.6" customHeight="1">
      <c r="A49" s="33">
        <f t="shared" si="7"/>
        <v>29</v>
      </c>
      <c r="B49" s="55" t="s">
        <v>510</v>
      </c>
      <c r="C49" s="33"/>
      <c r="D49" s="56"/>
      <c r="E49" s="33" t="s">
        <v>7</v>
      </c>
      <c r="F49" s="47" t="s">
        <v>33</v>
      </c>
      <c r="G49" s="33" t="s">
        <v>7</v>
      </c>
      <c r="H49" s="33" t="s">
        <v>7</v>
      </c>
      <c r="I49" s="47" t="s">
        <v>33</v>
      </c>
      <c r="J49" s="33" t="s">
        <v>7</v>
      </c>
      <c r="K49" s="35">
        <v>9870</v>
      </c>
      <c r="L49" s="46">
        <f>9400*12</f>
        <v>112800</v>
      </c>
      <c r="M49" s="33" t="s">
        <v>7</v>
      </c>
      <c r="N49" s="33" t="s">
        <v>7</v>
      </c>
      <c r="O49" s="111">
        <f>L49</f>
        <v>112800</v>
      </c>
      <c r="P49" s="144"/>
      <c r="Q49" s="19"/>
      <c r="R49" s="19"/>
      <c r="S49" s="19"/>
      <c r="T49" s="19"/>
      <c r="U49" s="19"/>
      <c r="V49" s="19"/>
    </row>
    <row r="50" spans="1:22" ht="15.6" customHeight="1">
      <c r="A50" s="33">
        <f t="shared" si="7"/>
        <v>30</v>
      </c>
      <c r="B50" s="55" t="s">
        <v>509</v>
      </c>
      <c r="C50" s="33" t="s">
        <v>7</v>
      </c>
      <c r="D50" s="56"/>
      <c r="E50" s="33" t="s">
        <v>7</v>
      </c>
      <c r="F50" s="47" t="s">
        <v>33</v>
      </c>
      <c r="G50" s="33" t="s">
        <v>7</v>
      </c>
      <c r="H50" s="33" t="s">
        <v>7</v>
      </c>
      <c r="I50" s="47" t="s">
        <v>33</v>
      </c>
      <c r="J50" s="33" t="s">
        <v>7</v>
      </c>
      <c r="K50" s="35">
        <v>9870</v>
      </c>
      <c r="L50" s="46">
        <f>9400*12</f>
        <v>112800</v>
      </c>
      <c r="M50" s="33" t="s">
        <v>7</v>
      </c>
      <c r="N50" s="33" t="s">
        <v>7</v>
      </c>
      <c r="O50" s="111">
        <f>L50</f>
        <v>112800</v>
      </c>
      <c r="P50" s="144"/>
      <c r="Q50" s="19"/>
      <c r="R50" s="19"/>
      <c r="S50" s="19"/>
      <c r="T50" s="19"/>
      <c r="U50" s="19"/>
      <c r="V50" s="19"/>
    </row>
    <row r="51" spans="1:22" ht="15.6" customHeight="1">
      <c r="A51" s="33">
        <f t="shared" si="7"/>
        <v>31</v>
      </c>
      <c r="B51" s="56" t="s">
        <v>7</v>
      </c>
      <c r="C51" s="33" t="s">
        <v>43</v>
      </c>
      <c r="D51" s="56"/>
      <c r="E51" s="33" t="s">
        <v>7</v>
      </c>
      <c r="F51" s="47" t="s">
        <v>48</v>
      </c>
      <c r="G51" s="33" t="s">
        <v>7</v>
      </c>
      <c r="H51" s="33" t="s">
        <v>7</v>
      </c>
      <c r="I51" s="47" t="s">
        <v>33</v>
      </c>
      <c r="J51" s="33" t="s">
        <v>7</v>
      </c>
      <c r="K51" s="35">
        <v>9400</v>
      </c>
      <c r="L51" s="46">
        <f>9400*12</f>
        <v>112800</v>
      </c>
      <c r="M51" s="33" t="s">
        <v>7</v>
      </c>
      <c r="N51" s="33" t="s">
        <v>7</v>
      </c>
      <c r="O51" s="11" t="s">
        <v>14</v>
      </c>
      <c r="P51" s="144"/>
      <c r="Q51" s="22"/>
      <c r="R51" s="22"/>
      <c r="S51" s="22"/>
      <c r="T51" s="22"/>
      <c r="U51" s="22"/>
      <c r="V51" s="22"/>
    </row>
    <row r="52" spans="1:22" ht="15.6" customHeight="1">
      <c r="A52" s="33">
        <f t="shared" si="7"/>
        <v>32</v>
      </c>
      <c r="B52" s="55" t="s">
        <v>252</v>
      </c>
      <c r="C52" s="33" t="s">
        <v>49</v>
      </c>
      <c r="D52" s="56"/>
      <c r="E52" s="33" t="s">
        <v>7</v>
      </c>
      <c r="F52" s="47" t="s">
        <v>48</v>
      </c>
      <c r="G52" s="33" t="s">
        <v>7</v>
      </c>
      <c r="H52" s="33" t="s">
        <v>7</v>
      </c>
      <c r="I52" s="47" t="s">
        <v>48</v>
      </c>
      <c r="J52" s="33" t="s">
        <v>7</v>
      </c>
      <c r="K52" s="35">
        <v>14310</v>
      </c>
      <c r="L52" s="46">
        <f t="shared" si="8"/>
        <v>171720</v>
      </c>
      <c r="M52" s="33" t="s">
        <v>7</v>
      </c>
      <c r="N52" s="33" t="s">
        <v>7</v>
      </c>
      <c r="O52" s="111">
        <f t="shared" ref="O52:O55" si="11">L52</f>
        <v>171720</v>
      </c>
      <c r="P52" s="144"/>
      <c r="Q52" s="22"/>
      <c r="R52" s="22"/>
      <c r="S52" s="22"/>
      <c r="T52" s="22"/>
      <c r="U52" s="22"/>
      <c r="V52" s="22"/>
    </row>
    <row r="53" spans="1:22" ht="15.6" customHeight="1">
      <c r="A53" s="33">
        <f t="shared" si="7"/>
        <v>33</v>
      </c>
      <c r="B53" s="55" t="s">
        <v>254</v>
      </c>
      <c r="C53" s="33" t="s">
        <v>51</v>
      </c>
      <c r="D53" s="56"/>
      <c r="E53" s="33" t="s">
        <v>7</v>
      </c>
      <c r="F53" s="47" t="s">
        <v>48</v>
      </c>
      <c r="G53" s="33" t="s">
        <v>7</v>
      </c>
      <c r="H53" s="33" t="s">
        <v>7</v>
      </c>
      <c r="I53" s="47" t="s">
        <v>48</v>
      </c>
      <c r="J53" s="33" t="s">
        <v>7</v>
      </c>
      <c r="K53" s="35">
        <v>16050</v>
      </c>
      <c r="L53" s="46">
        <f t="shared" si="8"/>
        <v>192600</v>
      </c>
      <c r="M53" s="33" t="s">
        <v>7</v>
      </c>
      <c r="N53" s="33" t="s">
        <v>7</v>
      </c>
      <c r="O53" s="111">
        <f t="shared" si="11"/>
        <v>192600</v>
      </c>
      <c r="P53" s="144"/>
      <c r="Q53" s="22"/>
      <c r="R53" s="22"/>
      <c r="S53" s="22"/>
      <c r="T53" s="22"/>
      <c r="U53" s="22"/>
      <c r="V53" s="22"/>
    </row>
    <row r="54" spans="1:22" ht="15.6" customHeight="1">
      <c r="A54" s="33">
        <f t="shared" si="7"/>
        <v>34</v>
      </c>
      <c r="B54" s="55" t="s">
        <v>255</v>
      </c>
      <c r="C54" s="33" t="s">
        <v>52</v>
      </c>
      <c r="D54" s="56"/>
      <c r="E54" s="33" t="s">
        <v>7</v>
      </c>
      <c r="F54" s="47" t="s">
        <v>48</v>
      </c>
      <c r="G54" s="33" t="s">
        <v>7</v>
      </c>
      <c r="H54" s="33" t="s">
        <v>7</v>
      </c>
      <c r="I54" s="47" t="s">
        <v>48</v>
      </c>
      <c r="J54" s="33" t="s">
        <v>7</v>
      </c>
      <c r="K54" s="35">
        <v>13890</v>
      </c>
      <c r="L54" s="46">
        <f t="shared" si="8"/>
        <v>166680</v>
      </c>
      <c r="M54" s="33" t="s">
        <v>7</v>
      </c>
      <c r="N54" s="33" t="s">
        <v>7</v>
      </c>
      <c r="O54" s="111">
        <f t="shared" si="11"/>
        <v>166680</v>
      </c>
      <c r="P54" s="144"/>
      <c r="Q54" s="22"/>
      <c r="R54" s="22"/>
      <c r="S54" s="22"/>
      <c r="T54" s="22"/>
      <c r="U54" s="22"/>
      <c r="V54" s="22"/>
    </row>
    <row r="55" spans="1:22" ht="15.6" customHeight="1">
      <c r="A55" s="33">
        <f t="shared" si="7"/>
        <v>35</v>
      </c>
      <c r="B55" s="55" t="s">
        <v>256</v>
      </c>
      <c r="C55" s="33" t="s">
        <v>53</v>
      </c>
      <c r="D55" s="56"/>
      <c r="E55" s="33" t="s">
        <v>7</v>
      </c>
      <c r="F55" s="47" t="s">
        <v>48</v>
      </c>
      <c r="G55" s="33" t="s">
        <v>7</v>
      </c>
      <c r="H55" s="33" t="s">
        <v>7</v>
      </c>
      <c r="I55" s="47" t="s">
        <v>48</v>
      </c>
      <c r="J55" s="33" t="s">
        <v>7</v>
      </c>
      <c r="K55" s="35">
        <v>13800</v>
      </c>
      <c r="L55" s="46">
        <f t="shared" si="8"/>
        <v>165600</v>
      </c>
      <c r="M55" s="33" t="s">
        <v>7</v>
      </c>
      <c r="N55" s="33" t="s">
        <v>7</v>
      </c>
      <c r="O55" s="111">
        <f t="shared" si="11"/>
        <v>165600</v>
      </c>
      <c r="P55" s="144"/>
      <c r="Q55" s="22"/>
      <c r="R55" s="22"/>
      <c r="S55" s="22"/>
      <c r="T55" s="22"/>
      <c r="U55" s="22"/>
      <c r="V55" s="22"/>
    </row>
    <row r="56" spans="1:22" ht="15.6" customHeight="1">
      <c r="A56" s="33">
        <f t="shared" si="7"/>
        <v>36</v>
      </c>
      <c r="B56" s="55" t="s">
        <v>257</v>
      </c>
      <c r="C56" s="33" t="s">
        <v>54</v>
      </c>
      <c r="D56" s="56"/>
      <c r="E56" s="33" t="s">
        <v>7</v>
      </c>
      <c r="F56" s="47" t="s">
        <v>48</v>
      </c>
      <c r="G56" s="33" t="s">
        <v>7</v>
      </c>
      <c r="H56" s="33" t="s">
        <v>7</v>
      </c>
      <c r="I56" s="47" t="s">
        <v>48</v>
      </c>
      <c r="J56" s="33" t="s">
        <v>7</v>
      </c>
      <c r="K56" s="35">
        <v>14490</v>
      </c>
      <c r="L56" s="46">
        <f t="shared" si="8"/>
        <v>173880</v>
      </c>
      <c r="M56" s="33" t="s">
        <v>7</v>
      </c>
      <c r="N56" s="33" t="s">
        <v>7</v>
      </c>
      <c r="O56" s="111">
        <f>L56</f>
        <v>173880</v>
      </c>
      <c r="P56" s="144"/>
      <c r="Q56" s="22"/>
      <c r="R56" s="22"/>
      <c r="S56" s="22"/>
      <c r="T56" s="22"/>
      <c r="U56" s="22"/>
      <c r="V56" s="22"/>
    </row>
    <row r="57" spans="1:22" ht="15.6" customHeight="1">
      <c r="A57" s="33">
        <f t="shared" si="7"/>
        <v>37</v>
      </c>
      <c r="B57" s="55" t="s">
        <v>258</v>
      </c>
      <c r="C57" s="33" t="s">
        <v>55</v>
      </c>
      <c r="D57" s="56"/>
      <c r="E57" s="33" t="s">
        <v>7</v>
      </c>
      <c r="F57" s="47" t="s">
        <v>48</v>
      </c>
      <c r="G57" s="33" t="s">
        <v>7</v>
      </c>
      <c r="H57" s="33" t="s">
        <v>7</v>
      </c>
      <c r="I57" s="47" t="s">
        <v>48</v>
      </c>
      <c r="J57" s="33" t="s">
        <v>7</v>
      </c>
      <c r="K57" s="35">
        <v>10180</v>
      </c>
      <c r="L57" s="46">
        <f t="shared" si="8"/>
        <v>122160</v>
      </c>
      <c r="M57" s="33" t="s">
        <v>7</v>
      </c>
      <c r="N57" s="33" t="s">
        <v>7</v>
      </c>
      <c r="O57" s="111">
        <f>L57</f>
        <v>122160</v>
      </c>
      <c r="P57" s="144"/>
      <c r="Q57" s="22"/>
      <c r="R57" s="22"/>
      <c r="S57" s="22"/>
      <c r="T57" s="22"/>
      <c r="U57" s="22"/>
      <c r="V57" s="22"/>
    </row>
    <row r="58" spans="1:22" ht="15.6" customHeight="1">
      <c r="A58" s="33">
        <f t="shared" si="7"/>
        <v>38</v>
      </c>
      <c r="B58" s="55" t="s">
        <v>511</v>
      </c>
      <c r="C58" s="33" t="s">
        <v>7</v>
      </c>
      <c r="D58" s="56"/>
      <c r="E58" s="33" t="s">
        <v>7</v>
      </c>
      <c r="F58" s="47" t="s">
        <v>48</v>
      </c>
      <c r="G58" s="33" t="s">
        <v>7</v>
      </c>
      <c r="H58" s="33" t="s">
        <v>7</v>
      </c>
      <c r="I58" s="47" t="s">
        <v>48</v>
      </c>
      <c r="J58" s="33" t="s">
        <v>7</v>
      </c>
      <c r="K58" s="35">
        <v>9780</v>
      </c>
      <c r="L58" s="35">
        <f t="shared" si="8"/>
        <v>117360</v>
      </c>
      <c r="M58" s="33" t="s">
        <v>7</v>
      </c>
      <c r="N58" s="33" t="s">
        <v>7</v>
      </c>
      <c r="O58" s="111">
        <f>L58</f>
        <v>117360</v>
      </c>
      <c r="P58" s="144"/>
      <c r="Q58" s="22"/>
      <c r="R58" s="22"/>
      <c r="S58" s="22"/>
      <c r="T58" s="22"/>
      <c r="U58" s="22"/>
      <c r="V58" s="22"/>
    </row>
    <row r="59" spans="1:22" ht="15.6" customHeight="1">
      <c r="A59" s="33">
        <f t="shared" si="7"/>
        <v>39</v>
      </c>
      <c r="B59" s="55" t="s">
        <v>259</v>
      </c>
      <c r="C59" s="33" t="s">
        <v>57</v>
      </c>
      <c r="D59" s="56"/>
      <c r="E59" s="33" t="s">
        <v>7</v>
      </c>
      <c r="F59" s="47" t="s">
        <v>56</v>
      </c>
      <c r="G59" s="33" t="s">
        <v>7</v>
      </c>
      <c r="H59" s="33" t="s">
        <v>7</v>
      </c>
      <c r="I59" s="47" t="s">
        <v>56</v>
      </c>
      <c r="J59" s="33" t="s">
        <v>7</v>
      </c>
      <c r="K59" s="35">
        <v>10900</v>
      </c>
      <c r="L59" s="46">
        <f t="shared" si="8"/>
        <v>130800</v>
      </c>
      <c r="M59" s="33" t="s">
        <v>7</v>
      </c>
      <c r="N59" s="33" t="s">
        <v>7</v>
      </c>
      <c r="O59" s="111">
        <f>L59</f>
        <v>130800</v>
      </c>
      <c r="P59" s="144"/>
      <c r="Q59" s="22"/>
      <c r="R59" s="22"/>
      <c r="S59" s="22"/>
      <c r="T59" s="22"/>
      <c r="U59" s="22"/>
      <c r="V59" s="22"/>
    </row>
    <row r="60" spans="1:22" ht="15.6" customHeight="1">
      <c r="A60" s="33">
        <f t="shared" si="7"/>
        <v>40</v>
      </c>
      <c r="B60" s="55" t="s">
        <v>260</v>
      </c>
      <c r="C60" s="25" t="s">
        <v>58</v>
      </c>
      <c r="D60" s="56"/>
      <c r="E60" s="33" t="s">
        <v>7</v>
      </c>
      <c r="F60" s="47" t="s">
        <v>56</v>
      </c>
      <c r="G60" s="33" t="s">
        <v>7</v>
      </c>
      <c r="H60" s="33" t="s">
        <v>7</v>
      </c>
      <c r="I60" s="47" t="s">
        <v>56</v>
      </c>
      <c r="J60" s="33" t="s">
        <v>7</v>
      </c>
      <c r="K60" s="35">
        <v>11100</v>
      </c>
      <c r="L60" s="46">
        <f t="shared" si="8"/>
        <v>133200</v>
      </c>
      <c r="M60" s="33" t="s">
        <v>7</v>
      </c>
      <c r="N60" s="33" t="s">
        <v>7</v>
      </c>
      <c r="O60" s="111">
        <f t="shared" ref="O60:O63" si="12">L60</f>
        <v>133200</v>
      </c>
      <c r="P60" s="144"/>
      <c r="Q60" s="22"/>
      <c r="R60" s="22"/>
      <c r="S60" s="22"/>
      <c r="T60" s="22"/>
      <c r="U60" s="22"/>
      <c r="V60" s="22"/>
    </row>
    <row r="61" spans="1:22" ht="15.6" customHeight="1">
      <c r="A61" s="33">
        <f t="shared" si="7"/>
        <v>41</v>
      </c>
      <c r="B61" s="55" t="s">
        <v>261</v>
      </c>
      <c r="C61" s="33" t="s">
        <v>60</v>
      </c>
      <c r="D61" s="56"/>
      <c r="E61" s="33" t="s">
        <v>7</v>
      </c>
      <c r="F61" s="47" t="s">
        <v>59</v>
      </c>
      <c r="G61" s="33" t="s">
        <v>7</v>
      </c>
      <c r="H61" s="33" t="s">
        <v>7</v>
      </c>
      <c r="I61" s="47" t="s">
        <v>59</v>
      </c>
      <c r="J61" s="33" t="s">
        <v>7</v>
      </c>
      <c r="K61" s="35">
        <v>10790</v>
      </c>
      <c r="L61" s="35">
        <f t="shared" si="8"/>
        <v>129480</v>
      </c>
      <c r="M61" s="33" t="s">
        <v>7</v>
      </c>
      <c r="N61" s="33" t="s">
        <v>7</v>
      </c>
      <c r="O61" s="111">
        <f t="shared" si="12"/>
        <v>129480</v>
      </c>
      <c r="P61" s="144"/>
      <c r="Q61" s="19"/>
      <c r="R61" s="19"/>
      <c r="S61" s="19"/>
      <c r="T61" s="19"/>
      <c r="U61" s="19"/>
      <c r="V61" s="19"/>
    </row>
    <row r="62" spans="1:22" ht="15.6" customHeight="1">
      <c r="A62" s="36"/>
      <c r="B62" s="37"/>
      <c r="C62" s="57"/>
      <c r="D62" s="36"/>
      <c r="E62" s="36"/>
      <c r="F62" s="57" t="s">
        <v>61</v>
      </c>
      <c r="G62" s="57"/>
      <c r="H62" s="57"/>
      <c r="I62" s="57"/>
      <c r="J62" s="57"/>
      <c r="K62" s="40"/>
      <c r="L62" s="40"/>
      <c r="M62" s="40"/>
      <c r="N62" s="40"/>
      <c r="O62" s="116"/>
      <c r="P62" s="18"/>
      <c r="Q62" s="22"/>
      <c r="R62" s="22"/>
      <c r="S62" s="22"/>
      <c r="T62" s="22"/>
      <c r="U62" s="22"/>
      <c r="V62" s="22"/>
    </row>
    <row r="63" spans="1:22" ht="15.6" customHeight="1">
      <c r="A63" s="33">
        <f>+A61+1</f>
        <v>42</v>
      </c>
      <c r="B63" s="34"/>
      <c r="C63" s="33" t="s">
        <v>218</v>
      </c>
      <c r="D63" s="33"/>
      <c r="E63" s="33" t="s">
        <v>7</v>
      </c>
      <c r="F63" s="34" t="s">
        <v>34</v>
      </c>
      <c r="G63" s="33" t="s">
        <v>7</v>
      </c>
      <c r="H63" s="33" t="s">
        <v>7</v>
      </c>
      <c r="I63" s="34" t="s">
        <v>34</v>
      </c>
      <c r="J63" s="33" t="s">
        <v>7</v>
      </c>
      <c r="K63" s="35">
        <v>9000</v>
      </c>
      <c r="L63" s="35">
        <f>+K63*12*13</f>
        <v>1404000</v>
      </c>
      <c r="M63" s="33" t="s">
        <v>7</v>
      </c>
      <c r="N63" s="33" t="s">
        <v>7</v>
      </c>
      <c r="O63" s="111">
        <f t="shared" si="12"/>
        <v>1404000</v>
      </c>
      <c r="P63" s="19"/>
      <c r="Q63" s="22"/>
      <c r="R63" s="22"/>
      <c r="S63" s="22"/>
      <c r="T63" s="22"/>
      <c r="U63" s="22"/>
      <c r="V63" s="22"/>
    </row>
    <row r="64" spans="1:22" ht="15.6" customHeight="1">
      <c r="A64" s="18"/>
      <c r="B64" s="20"/>
      <c r="C64" s="18"/>
      <c r="D64" s="18"/>
      <c r="E64" s="18"/>
      <c r="F64" s="20"/>
      <c r="G64" s="18"/>
      <c r="H64" s="18"/>
      <c r="I64" s="20"/>
      <c r="J64" s="18"/>
      <c r="K64" s="21"/>
      <c r="L64" s="21"/>
      <c r="M64" s="18"/>
      <c r="N64" s="18"/>
      <c r="O64" s="117"/>
      <c r="P64" s="19"/>
      <c r="Q64" s="22"/>
      <c r="R64" s="22"/>
      <c r="S64" s="22"/>
      <c r="T64" s="22"/>
      <c r="U64" s="22"/>
      <c r="V64" s="22"/>
    </row>
    <row r="65" spans="1:22" ht="18" customHeight="1">
      <c r="A65" s="18"/>
      <c r="B65" s="20"/>
      <c r="C65" s="18"/>
      <c r="D65" s="18"/>
      <c r="E65" s="18"/>
      <c r="F65" s="20"/>
      <c r="G65" s="18"/>
      <c r="H65" s="18"/>
      <c r="I65" s="20"/>
      <c r="J65" s="18"/>
      <c r="K65" s="21"/>
      <c r="L65" s="21"/>
      <c r="M65" s="18"/>
      <c r="N65" s="18"/>
      <c r="O65" s="117">
        <f>+O30+1</f>
        <v>61</v>
      </c>
      <c r="P65" s="19"/>
      <c r="Q65" s="22"/>
      <c r="R65" s="22"/>
      <c r="S65" s="22"/>
      <c r="T65" s="22"/>
      <c r="U65" s="22"/>
      <c r="V65" s="22"/>
    </row>
    <row r="66" spans="1:22" ht="18" customHeight="1">
      <c r="A66" s="128"/>
      <c r="B66" s="20"/>
      <c r="C66" s="128"/>
      <c r="D66" s="128"/>
      <c r="E66" s="128"/>
      <c r="F66" s="20"/>
      <c r="G66" s="128"/>
      <c r="H66" s="128"/>
      <c r="I66" s="20"/>
      <c r="J66" s="128"/>
      <c r="K66" s="127"/>
      <c r="L66" s="127"/>
      <c r="M66" s="128"/>
      <c r="N66" s="128"/>
      <c r="O66" s="117"/>
      <c r="P66" s="19"/>
      <c r="Q66" s="22"/>
      <c r="R66" s="22"/>
      <c r="S66" s="22"/>
      <c r="T66" s="22"/>
      <c r="U66" s="22"/>
      <c r="V66" s="22"/>
    </row>
    <row r="67" spans="1:22" ht="18" customHeight="1">
      <c r="A67" s="18"/>
      <c r="B67" s="20"/>
      <c r="C67" s="18"/>
      <c r="D67" s="18"/>
      <c r="E67" s="18"/>
      <c r="F67" s="20"/>
      <c r="G67" s="18"/>
      <c r="H67" s="18"/>
      <c r="I67" s="20"/>
      <c r="J67" s="18"/>
      <c r="K67" s="21"/>
      <c r="L67" s="21"/>
      <c r="M67" s="18"/>
      <c r="N67" s="18"/>
      <c r="O67" s="117"/>
      <c r="P67" s="19"/>
      <c r="Q67" s="22"/>
      <c r="R67" s="22"/>
      <c r="S67" s="22"/>
      <c r="T67" s="22"/>
      <c r="U67" s="22"/>
      <c r="V67" s="22"/>
    </row>
    <row r="68" spans="1:22" ht="19.5">
      <c r="A68" s="129" t="s">
        <v>0</v>
      </c>
      <c r="B68" s="129" t="s">
        <v>209</v>
      </c>
      <c r="C68" s="23"/>
      <c r="D68" s="24" t="s">
        <v>210</v>
      </c>
      <c r="E68" s="138" t="s">
        <v>213</v>
      </c>
      <c r="F68" s="139"/>
      <c r="G68" s="140"/>
      <c r="H68" s="138" t="s">
        <v>214</v>
      </c>
      <c r="I68" s="139"/>
      <c r="J68" s="139"/>
      <c r="K68" s="25"/>
      <c r="L68" s="25" t="s">
        <v>4</v>
      </c>
      <c r="M68" s="141" t="s">
        <v>215</v>
      </c>
      <c r="N68" s="142"/>
      <c r="O68" s="129" t="s">
        <v>2</v>
      </c>
      <c r="P68" s="144"/>
      <c r="Q68" s="22"/>
      <c r="R68" s="22"/>
      <c r="S68" s="22"/>
      <c r="T68" s="22"/>
      <c r="U68" s="19"/>
      <c r="V68" s="19"/>
    </row>
    <row r="69" spans="1:22" ht="19.5">
      <c r="A69" s="130"/>
      <c r="B69" s="130"/>
      <c r="C69" s="26"/>
      <c r="D69" s="27" t="s">
        <v>211</v>
      </c>
      <c r="E69" s="129" t="s">
        <v>212</v>
      </c>
      <c r="F69" s="129" t="s">
        <v>3</v>
      </c>
      <c r="G69" s="129" t="s">
        <v>1</v>
      </c>
      <c r="H69" s="129" t="s">
        <v>212</v>
      </c>
      <c r="I69" s="129" t="s">
        <v>3</v>
      </c>
      <c r="J69" s="129" t="s">
        <v>1</v>
      </c>
      <c r="K69" s="28"/>
      <c r="L69" s="29"/>
      <c r="M69" s="129" t="s">
        <v>215</v>
      </c>
      <c r="N69" s="26" t="s">
        <v>216</v>
      </c>
      <c r="O69" s="130"/>
      <c r="P69" s="144"/>
      <c r="Q69" s="22"/>
      <c r="R69" s="22"/>
      <c r="S69" s="22"/>
      <c r="T69" s="22"/>
      <c r="U69" s="22"/>
      <c r="V69" s="22"/>
    </row>
    <row r="70" spans="1:22" ht="19.5">
      <c r="A70" s="131"/>
      <c r="B70" s="131"/>
      <c r="C70" s="105"/>
      <c r="D70" s="36"/>
      <c r="E70" s="131"/>
      <c r="F70" s="131"/>
      <c r="G70" s="131"/>
      <c r="H70" s="131"/>
      <c r="I70" s="131"/>
      <c r="J70" s="131"/>
      <c r="K70" s="30"/>
      <c r="L70" s="31"/>
      <c r="M70" s="131"/>
      <c r="N70" s="32" t="s">
        <v>217</v>
      </c>
      <c r="O70" s="131"/>
      <c r="P70" s="144"/>
      <c r="Q70" s="22"/>
      <c r="R70" s="22"/>
      <c r="S70" s="22"/>
      <c r="T70" s="22"/>
      <c r="U70" s="22"/>
      <c r="V70" s="22"/>
    </row>
    <row r="71" spans="1:22" ht="19.5">
      <c r="A71" s="36"/>
      <c r="B71" s="36"/>
      <c r="C71" s="38"/>
      <c r="D71" s="36"/>
      <c r="E71" s="36"/>
      <c r="F71" s="58" t="s">
        <v>62</v>
      </c>
      <c r="G71" s="38"/>
      <c r="H71" s="38"/>
      <c r="I71" s="38"/>
      <c r="J71" s="38"/>
      <c r="K71" s="40"/>
      <c r="L71" s="40"/>
      <c r="M71" s="40"/>
      <c r="N71" s="40"/>
      <c r="O71" s="116"/>
      <c r="P71" s="144"/>
      <c r="Q71" s="22"/>
      <c r="R71" s="22"/>
      <c r="S71" s="22"/>
      <c r="T71" s="22"/>
      <c r="U71" s="22"/>
      <c r="V71" s="22"/>
    </row>
    <row r="72" spans="1:22" ht="19.5">
      <c r="A72" s="108"/>
      <c r="B72" s="59"/>
      <c r="C72" s="59"/>
      <c r="D72" s="59"/>
      <c r="E72" s="59"/>
      <c r="F72" s="59" t="s">
        <v>10</v>
      </c>
      <c r="G72" s="59"/>
      <c r="H72" s="59"/>
      <c r="I72" s="59"/>
      <c r="J72" s="59"/>
      <c r="K72" s="60"/>
      <c r="L72" s="60"/>
      <c r="M72" s="61"/>
      <c r="N72" s="61"/>
      <c r="O72" s="112"/>
      <c r="P72" s="144"/>
      <c r="Q72" s="22"/>
      <c r="R72" s="22"/>
      <c r="S72" s="22"/>
      <c r="T72" s="22"/>
      <c r="U72" s="22"/>
      <c r="V72" s="22"/>
    </row>
    <row r="73" spans="1:22" ht="18.600000000000001" customHeight="1">
      <c r="A73" s="33">
        <f>+A63+1</f>
        <v>43</v>
      </c>
      <c r="B73" s="34" t="s">
        <v>262</v>
      </c>
      <c r="C73" s="33" t="s">
        <v>63</v>
      </c>
      <c r="D73" s="33" t="s">
        <v>484</v>
      </c>
      <c r="E73" s="33" t="s">
        <v>418</v>
      </c>
      <c r="F73" s="47" t="s">
        <v>227</v>
      </c>
      <c r="G73" s="33" t="s">
        <v>6</v>
      </c>
      <c r="H73" s="33" t="s">
        <v>418</v>
      </c>
      <c r="I73" s="47" t="s">
        <v>227</v>
      </c>
      <c r="J73" s="33" t="s">
        <v>6</v>
      </c>
      <c r="K73" s="1">
        <v>57640</v>
      </c>
      <c r="L73" s="1">
        <f>+K73*12</f>
        <v>691680</v>
      </c>
      <c r="M73" s="35">
        <f>5600*12</f>
        <v>67200</v>
      </c>
      <c r="N73" s="2">
        <f>5600*12</f>
        <v>67200</v>
      </c>
      <c r="O73" s="111">
        <f>+N73+M73+L73</f>
        <v>826080</v>
      </c>
      <c r="P73" s="144"/>
      <c r="Q73" s="22"/>
      <c r="R73" s="22"/>
      <c r="S73" s="22"/>
      <c r="T73" s="22"/>
      <c r="U73" s="22"/>
      <c r="V73" s="22"/>
    </row>
    <row r="74" spans="1:22" ht="18.600000000000001" customHeight="1">
      <c r="A74" s="33"/>
      <c r="B74" s="34"/>
      <c r="C74" s="33"/>
      <c r="D74" s="33"/>
      <c r="E74" s="33"/>
      <c r="F74" s="47" t="s">
        <v>375</v>
      </c>
      <c r="G74" s="33"/>
      <c r="H74" s="33"/>
      <c r="I74" s="47" t="s">
        <v>375</v>
      </c>
      <c r="J74" s="33"/>
      <c r="K74" s="1"/>
      <c r="L74" s="1"/>
      <c r="M74" s="35"/>
      <c r="N74" s="2"/>
      <c r="O74" s="111"/>
      <c r="P74" s="144"/>
      <c r="Q74" s="22"/>
      <c r="R74" s="22"/>
      <c r="S74" s="22"/>
      <c r="T74" s="22"/>
      <c r="U74" s="22"/>
      <c r="V74" s="22"/>
    </row>
    <row r="75" spans="1:22" ht="18.600000000000001" customHeight="1">
      <c r="A75" s="33">
        <f>+A73+1</f>
        <v>44</v>
      </c>
      <c r="B75" s="34" t="s">
        <v>508</v>
      </c>
      <c r="C75" s="33" t="s">
        <v>7</v>
      </c>
      <c r="D75" s="33" t="s">
        <v>488</v>
      </c>
      <c r="E75" s="33" t="s">
        <v>419</v>
      </c>
      <c r="F75" s="47" t="s">
        <v>228</v>
      </c>
      <c r="G75" s="33" t="s">
        <v>13</v>
      </c>
      <c r="H75" s="33" t="s">
        <v>419</v>
      </c>
      <c r="I75" s="47" t="s">
        <v>228</v>
      </c>
      <c r="J75" s="33" t="s">
        <v>13</v>
      </c>
      <c r="K75" s="35">
        <v>31340</v>
      </c>
      <c r="L75" s="35">
        <f>+K75/12</f>
        <v>2611.6666666666665</v>
      </c>
      <c r="M75" s="35">
        <f>1500*12</f>
        <v>18000</v>
      </c>
      <c r="N75" s="35" t="s">
        <v>7</v>
      </c>
      <c r="O75" s="118">
        <f>+M75+L75</f>
        <v>20611.666666666668</v>
      </c>
      <c r="P75" s="144"/>
      <c r="Q75" s="19"/>
      <c r="R75" s="19"/>
      <c r="S75" s="19"/>
      <c r="T75" s="19"/>
      <c r="U75" s="19"/>
      <c r="V75" s="19"/>
    </row>
    <row r="76" spans="1:22" ht="18.600000000000001" customHeight="1">
      <c r="A76" s="33"/>
      <c r="B76" s="34"/>
      <c r="C76" s="33"/>
      <c r="D76" s="33"/>
      <c r="E76" s="33"/>
      <c r="F76" s="47" t="s">
        <v>375</v>
      </c>
      <c r="G76" s="33"/>
      <c r="H76" s="33"/>
      <c r="I76" s="47" t="s">
        <v>375</v>
      </c>
      <c r="J76" s="33"/>
      <c r="K76" s="46"/>
      <c r="L76" s="46"/>
      <c r="M76" s="35"/>
      <c r="N76" s="46"/>
      <c r="O76" s="111"/>
      <c r="P76" s="144"/>
      <c r="Q76" s="19"/>
      <c r="R76" s="19"/>
      <c r="S76" s="19"/>
      <c r="T76" s="19"/>
      <c r="U76" s="19"/>
      <c r="V76" s="19"/>
    </row>
    <row r="77" spans="1:22" ht="18.600000000000001" customHeight="1">
      <c r="A77" s="33">
        <f>+A75+1</f>
        <v>45</v>
      </c>
      <c r="B77" s="34" t="s">
        <v>263</v>
      </c>
      <c r="C77" s="33" t="s">
        <v>64</v>
      </c>
      <c r="D77" s="33" t="s">
        <v>485</v>
      </c>
      <c r="E77" s="33" t="s">
        <v>420</v>
      </c>
      <c r="F77" s="47" t="s">
        <v>229</v>
      </c>
      <c r="G77" s="33" t="s">
        <v>13</v>
      </c>
      <c r="H77" s="33" t="s">
        <v>420</v>
      </c>
      <c r="I77" s="47" t="s">
        <v>229</v>
      </c>
      <c r="J77" s="33" t="s">
        <v>13</v>
      </c>
      <c r="K77" s="1">
        <v>42210</v>
      </c>
      <c r="L77" s="1">
        <f t="shared" ref="L77:L79" si="13">+K77*12</f>
        <v>506520</v>
      </c>
      <c r="M77" s="35">
        <f>1500*12</f>
        <v>18000</v>
      </c>
      <c r="N77" s="1" t="s">
        <v>7</v>
      </c>
      <c r="O77" s="111">
        <f>+M77+L77</f>
        <v>524520</v>
      </c>
      <c r="P77" s="144"/>
      <c r="Q77" s="22"/>
      <c r="R77" s="22"/>
      <c r="S77" s="22"/>
      <c r="T77" s="22"/>
      <c r="U77" s="22"/>
      <c r="V77" s="22"/>
    </row>
    <row r="78" spans="1:22" ht="18.600000000000001" customHeight="1">
      <c r="A78" s="33"/>
      <c r="B78" s="34"/>
      <c r="C78" s="33"/>
      <c r="D78" s="33"/>
      <c r="E78" s="33"/>
      <c r="F78" s="47" t="s">
        <v>375</v>
      </c>
      <c r="G78" s="33"/>
      <c r="H78" s="33"/>
      <c r="I78" s="47" t="s">
        <v>375</v>
      </c>
      <c r="J78" s="33"/>
      <c r="K78" s="1"/>
      <c r="L78" s="1"/>
      <c r="M78" s="35"/>
      <c r="N78" s="1"/>
      <c r="O78" s="111"/>
      <c r="P78" s="144"/>
      <c r="Q78" s="22"/>
      <c r="R78" s="22"/>
      <c r="S78" s="22"/>
      <c r="T78" s="22"/>
      <c r="U78" s="22"/>
      <c r="V78" s="22"/>
    </row>
    <row r="79" spans="1:22" ht="18.600000000000001" customHeight="1">
      <c r="A79" s="33">
        <f>+A77+1</f>
        <v>46</v>
      </c>
      <c r="B79" s="34" t="s">
        <v>264</v>
      </c>
      <c r="C79" s="33" t="s">
        <v>65</v>
      </c>
      <c r="D79" s="33" t="s">
        <v>488</v>
      </c>
      <c r="E79" s="33" t="s">
        <v>421</v>
      </c>
      <c r="F79" s="47" t="s">
        <v>230</v>
      </c>
      <c r="G79" s="33" t="s">
        <v>13</v>
      </c>
      <c r="H79" s="33" t="s">
        <v>421</v>
      </c>
      <c r="I79" s="47" t="s">
        <v>230</v>
      </c>
      <c r="J79" s="33" t="s">
        <v>13</v>
      </c>
      <c r="K79" s="1">
        <v>37960</v>
      </c>
      <c r="L79" s="1">
        <f t="shared" si="13"/>
        <v>455520</v>
      </c>
      <c r="M79" s="35">
        <f>1500*12</f>
        <v>18000</v>
      </c>
      <c r="N79" s="1" t="s">
        <v>7</v>
      </c>
      <c r="O79" s="111">
        <f>+M79+L79</f>
        <v>473520</v>
      </c>
      <c r="P79" s="144"/>
      <c r="Q79" s="22"/>
      <c r="R79" s="22"/>
      <c r="S79" s="22"/>
      <c r="T79" s="22"/>
      <c r="U79" s="22"/>
      <c r="V79" s="22"/>
    </row>
    <row r="80" spans="1:22" ht="18.600000000000001" customHeight="1">
      <c r="A80" s="25"/>
      <c r="B80" s="53"/>
      <c r="C80" s="25"/>
      <c r="D80" s="25"/>
      <c r="E80" s="25"/>
      <c r="F80" s="54" t="s">
        <v>375</v>
      </c>
      <c r="G80" s="25"/>
      <c r="H80" s="25"/>
      <c r="I80" s="54" t="s">
        <v>375</v>
      </c>
      <c r="J80" s="25"/>
      <c r="K80" s="1"/>
      <c r="L80" s="1"/>
      <c r="M80" s="46"/>
      <c r="N80" s="1"/>
      <c r="O80" s="111"/>
      <c r="P80" s="144"/>
      <c r="Q80" s="22"/>
      <c r="R80" s="22"/>
      <c r="S80" s="22"/>
      <c r="T80" s="22"/>
      <c r="U80" s="22"/>
      <c r="V80" s="22"/>
    </row>
    <row r="81" spans="1:22" ht="18.600000000000001" customHeight="1">
      <c r="A81" s="33">
        <f>+A79+1</f>
        <v>47</v>
      </c>
      <c r="B81" s="34" t="s">
        <v>265</v>
      </c>
      <c r="C81" s="33" t="s">
        <v>66</v>
      </c>
      <c r="D81" s="33" t="s">
        <v>488</v>
      </c>
      <c r="E81" s="33" t="s">
        <v>422</v>
      </c>
      <c r="F81" s="47" t="s">
        <v>225</v>
      </c>
      <c r="G81" s="33" t="s">
        <v>13</v>
      </c>
      <c r="H81" s="33" t="s">
        <v>422</v>
      </c>
      <c r="I81" s="47" t="s">
        <v>225</v>
      </c>
      <c r="J81" s="33" t="s">
        <v>13</v>
      </c>
      <c r="K81" s="2">
        <v>37410</v>
      </c>
      <c r="L81" s="2">
        <f t="shared" ref="L81" si="14">+K81*12</f>
        <v>448920</v>
      </c>
      <c r="M81" s="35">
        <f>1500*12</f>
        <v>18000</v>
      </c>
      <c r="N81" s="2" t="s">
        <v>7</v>
      </c>
      <c r="O81" s="111">
        <f>+M81+L81</f>
        <v>466920</v>
      </c>
      <c r="P81" s="19"/>
      <c r="Q81" s="22"/>
      <c r="R81" s="22"/>
      <c r="S81" s="22"/>
      <c r="T81" s="22"/>
      <c r="U81" s="22"/>
      <c r="V81" s="22"/>
    </row>
    <row r="82" spans="1:22" ht="18.600000000000001" customHeight="1">
      <c r="A82" s="33"/>
      <c r="B82" s="34"/>
      <c r="C82" s="33"/>
      <c r="D82" s="33"/>
      <c r="E82" s="33"/>
      <c r="F82" s="47" t="s">
        <v>231</v>
      </c>
      <c r="G82" s="33"/>
      <c r="H82" s="33"/>
      <c r="I82" s="47" t="s">
        <v>231</v>
      </c>
      <c r="J82" s="33"/>
      <c r="K82" s="2"/>
      <c r="L82" s="2"/>
      <c r="M82" s="35"/>
      <c r="N82" s="2"/>
      <c r="O82" s="111"/>
      <c r="P82" s="19"/>
      <c r="Q82" s="22"/>
      <c r="R82" s="22"/>
      <c r="S82" s="22"/>
      <c r="T82" s="22"/>
      <c r="U82" s="22"/>
      <c r="V82" s="22"/>
    </row>
    <row r="83" spans="1:22" ht="16.7" customHeight="1">
      <c r="A83" s="33">
        <f>+A81+1</f>
        <v>48</v>
      </c>
      <c r="B83" s="34" t="s">
        <v>268</v>
      </c>
      <c r="C83" s="33" t="s">
        <v>75</v>
      </c>
      <c r="D83" s="33" t="s">
        <v>488</v>
      </c>
      <c r="E83" s="33" t="s">
        <v>430</v>
      </c>
      <c r="F83" s="47" t="s">
        <v>67</v>
      </c>
      <c r="G83" s="33" t="s">
        <v>378</v>
      </c>
      <c r="H83" s="33" t="s">
        <v>430</v>
      </c>
      <c r="I83" s="47" t="s">
        <v>67</v>
      </c>
      <c r="J83" s="33" t="s">
        <v>378</v>
      </c>
      <c r="K83" s="1">
        <v>30790</v>
      </c>
      <c r="L83" s="1">
        <f t="shared" ref="L83" si="15">+K83*12</f>
        <v>369480</v>
      </c>
      <c r="M83" s="35" t="s">
        <v>7</v>
      </c>
      <c r="N83" s="2" t="s">
        <v>7</v>
      </c>
      <c r="O83" s="111">
        <f>L83</f>
        <v>369480</v>
      </c>
      <c r="P83" s="19"/>
      <c r="Q83" s="22"/>
      <c r="R83" s="22"/>
      <c r="S83" s="22"/>
      <c r="T83" s="22"/>
      <c r="U83" s="22"/>
      <c r="V83" s="22"/>
    </row>
    <row r="84" spans="1:22" ht="16.7" customHeight="1">
      <c r="A84" s="33">
        <f>+A83+1</f>
        <v>49</v>
      </c>
      <c r="B84" s="34" t="s">
        <v>523</v>
      </c>
      <c r="C84" s="33" t="s">
        <v>7</v>
      </c>
      <c r="D84" s="33" t="s">
        <v>488</v>
      </c>
      <c r="E84" s="33" t="s">
        <v>424</v>
      </c>
      <c r="F84" s="47" t="s">
        <v>68</v>
      </c>
      <c r="G84" s="33" t="s">
        <v>378</v>
      </c>
      <c r="H84" s="33" t="s">
        <v>424</v>
      </c>
      <c r="I84" s="47" t="s">
        <v>68</v>
      </c>
      <c r="J84" s="33" t="s">
        <v>378</v>
      </c>
      <c r="K84" s="1">
        <v>31880</v>
      </c>
      <c r="L84" s="1">
        <f>+K84*12</f>
        <v>382560</v>
      </c>
      <c r="M84" s="40" t="s">
        <v>7</v>
      </c>
      <c r="N84" s="2" t="s">
        <v>7</v>
      </c>
      <c r="O84" s="113">
        <f>L84</f>
        <v>382560</v>
      </c>
      <c r="P84" s="19"/>
      <c r="Q84" s="19"/>
      <c r="R84" s="19"/>
      <c r="S84" s="19"/>
      <c r="T84" s="19"/>
      <c r="U84" s="19"/>
      <c r="V84" s="19"/>
    </row>
    <row r="85" spans="1:22" ht="16.7" customHeight="1">
      <c r="A85" s="33">
        <f t="shared" ref="A85:A93" si="16">+A84+1</f>
        <v>50</v>
      </c>
      <c r="B85" s="34" t="s">
        <v>266</v>
      </c>
      <c r="C85" s="33" t="s">
        <v>70</v>
      </c>
      <c r="D85" s="33" t="s">
        <v>485</v>
      </c>
      <c r="E85" s="33" t="s">
        <v>425</v>
      </c>
      <c r="F85" s="47" t="s">
        <v>69</v>
      </c>
      <c r="G85" s="33" t="s">
        <v>376</v>
      </c>
      <c r="H85" s="33" t="s">
        <v>425</v>
      </c>
      <c r="I85" s="47" t="s">
        <v>69</v>
      </c>
      <c r="J85" s="33" t="s">
        <v>376</v>
      </c>
      <c r="K85" s="1">
        <v>27030</v>
      </c>
      <c r="L85" s="1">
        <f t="shared" ref="L85:L87" si="17">+K85*12</f>
        <v>324360</v>
      </c>
      <c r="M85" s="35" t="s">
        <v>7</v>
      </c>
      <c r="N85" s="2" t="s">
        <v>7</v>
      </c>
      <c r="O85" s="113">
        <f>L85</f>
        <v>324360</v>
      </c>
      <c r="P85" s="19"/>
      <c r="Q85" s="22"/>
      <c r="R85" s="22"/>
      <c r="S85" s="22"/>
      <c r="T85" s="22"/>
      <c r="U85" s="22"/>
      <c r="V85" s="22"/>
    </row>
    <row r="86" spans="1:22" ht="16.7" customHeight="1">
      <c r="A86" s="33">
        <f t="shared" si="16"/>
        <v>51</v>
      </c>
      <c r="B86" s="34" t="s">
        <v>427</v>
      </c>
      <c r="C86" s="33" t="s">
        <v>73</v>
      </c>
      <c r="D86" s="18" t="s">
        <v>485</v>
      </c>
      <c r="E86" s="33" t="s">
        <v>426</v>
      </c>
      <c r="F86" s="19" t="s">
        <v>71</v>
      </c>
      <c r="G86" s="33" t="s">
        <v>376</v>
      </c>
      <c r="H86" s="33" t="s">
        <v>426</v>
      </c>
      <c r="I86" s="19" t="s">
        <v>71</v>
      </c>
      <c r="J86" s="33" t="s">
        <v>376</v>
      </c>
      <c r="K86" s="1">
        <v>27960</v>
      </c>
      <c r="L86" s="1">
        <f t="shared" ref="L86" si="18">+K86*12</f>
        <v>335520</v>
      </c>
      <c r="M86" s="35" t="s">
        <v>7</v>
      </c>
      <c r="N86" s="2" t="s">
        <v>7</v>
      </c>
      <c r="O86" s="113">
        <f t="shared" ref="O86" si="19">L86</f>
        <v>335520</v>
      </c>
      <c r="P86" s="19"/>
      <c r="Q86" s="22"/>
      <c r="R86" s="22"/>
      <c r="S86" s="22"/>
      <c r="T86" s="22"/>
      <c r="U86" s="22"/>
      <c r="V86" s="22"/>
    </row>
    <row r="87" spans="1:22" ht="16.7" customHeight="1">
      <c r="A87" s="33">
        <f t="shared" si="16"/>
        <v>52</v>
      </c>
      <c r="B87" s="20" t="s">
        <v>267</v>
      </c>
      <c r="C87" s="33" t="s">
        <v>72</v>
      </c>
      <c r="D87" s="33" t="s">
        <v>485</v>
      </c>
      <c r="E87" s="33" t="s">
        <v>428</v>
      </c>
      <c r="F87" s="47" t="s">
        <v>71</v>
      </c>
      <c r="G87" s="33" t="s">
        <v>376</v>
      </c>
      <c r="H87" s="33" t="s">
        <v>428</v>
      </c>
      <c r="I87" s="47" t="s">
        <v>71</v>
      </c>
      <c r="J87" s="33" t="s">
        <v>376</v>
      </c>
      <c r="K87" s="1">
        <v>27960</v>
      </c>
      <c r="L87" s="1">
        <f t="shared" si="17"/>
        <v>335520</v>
      </c>
      <c r="M87" s="35" t="s">
        <v>7</v>
      </c>
      <c r="N87" s="2" t="s">
        <v>7</v>
      </c>
      <c r="O87" s="113">
        <f t="shared" ref="O87" si="20">L87</f>
        <v>335520</v>
      </c>
      <c r="P87" s="19"/>
      <c r="Q87" s="22"/>
      <c r="R87" s="22"/>
      <c r="S87" s="22"/>
      <c r="T87" s="22"/>
      <c r="U87" s="22"/>
      <c r="V87" s="22"/>
    </row>
    <row r="88" spans="1:22" ht="16.7" customHeight="1">
      <c r="A88" s="33">
        <f t="shared" si="16"/>
        <v>53</v>
      </c>
      <c r="B88" s="34" t="s">
        <v>507</v>
      </c>
      <c r="C88" s="33" t="s">
        <v>7</v>
      </c>
      <c r="D88" s="33" t="s">
        <v>488</v>
      </c>
      <c r="E88" s="33" t="s">
        <v>502</v>
      </c>
      <c r="F88" s="47" t="s">
        <v>71</v>
      </c>
      <c r="G88" s="33" t="s">
        <v>376</v>
      </c>
      <c r="H88" s="33" t="s">
        <v>502</v>
      </c>
      <c r="I88" s="47" t="s">
        <v>71</v>
      </c>
      <c r="J88" s="33" t="s">
        <v>376</v>
      </c>
      <c r="K88" s="1">
        <v>13760</v>
      </c>
      <c r="L88" s="1">
        <f>+K88*12</f>
        <v>165120</v>
      </c>
      <c r="M88" s="35" t="s">
        <v>7</v>
      </c>
      <c r="N88" s="2" t="s">
        <v>7</v>
      </c>
      <c r="O88" s="111">
        <f>L88</f>
        <v>165120</v>
      </c>
      <c r="P88" s="19"/>
      <c r="Q88" s="19"/>
      <c r="R88" s="19"/>
      <c r="S88" s="19"/>
      <c r="T88" s="19"/>
      <c r="U88" s="19"/>
      <c r="V88" s="19"/>
    </row>
    <row r="89" spans="1:22" ht="16.7" customHeight="1">
      <c r="A89" s="33">
        <f t="shared" si="16"/>
        <v>54</v>
      </c>
      <c r="B89" s="34" t="s">
        <v>382</v>
      </c>
      <c r="C89" s="33" t="s">
        <v>7</v>
      </c>
      <c r="D89" s="33" t="s">
        <v>488</v>
      </c>
      <c r="E89" s="33" t="s">
        <v>432</v>
      </c>
      <c r="F89" s="47" t="s">
        <v>74</v>
      </c>
      <c r="G89" s="33" t="s">
        <v>378</v>
      </c>
      <c r="H89" s="33" t="s">
        <v>432</v>
      </c>
      <c r="I89" s="47" t="s">
        <v>74</v>
      </c>
      <c r="J89" s="33" t="s">
        <v>378</v>
      </c>
      <c r="K89" s="1">
        <v>31340</v>
      </c>
      <c r="L89" s="35">
        <f>+K89*12</f>
        <v>376080</v>
      </c>
      <c r="M89" s="62" t="s">
        <v>7</v>
      </c>
      <c r="N89" s="62" t="s">
        <v>7</v>
      </c>
      <c r="O89" s="111">
        <f>L89</f>
        <v>376080</v>
      </c>
      <c r="P89" s="19"/>
      <c r="Q89" s="19"/>
      <c r="R89" s="19"/>
      <c r="S89" s="19"/>
      <c r="T89" s="19"/>
      <c r="U89" s="19"/>
      <c r="V89" s="19"/>
    </row>
    <row r="90" spans="1:22" ht="16.7" customHeight="1">
      <c r="A90" s="33">
        <f t="shared" si="16"/>
        <v>55</v>
      </c>
      <c r="B90" s="33" t="s">
        <v>7</v>
      </c>
      <c r="C90" s="33" t="s">
        <v>27</v>
      </c>
      <c r="D90" s="33" t="s">
        <v>7</v>
      </c>
      <c r="E90" s="33" t="s">
        <v>429</v>
      </c>
      <c r="F90" s="47" t="s">
        <v>74</v>
      </c>
      <c r="G90" s="33" t="s">
        <v>17</v>
      </c>
      <c r="H90" s="33" t="s">
        <v>429</v>
      </c>
      <c r="I90" s="47" t="s">
        <v>74</v>
      </c>
      <c r="J90" s="33" t="s">
        <v>17</v>
      </c>
      <c r="K90" s="2"/>
      <c r="L90" s="2">
        <v>355320</v>
      </c>
      <c r="M90" s="35" t="s">
        <v>7</v>
      </c>
      <c r="N90" s="2" t="s">
        <v>7</v>
      </c>
      <c r="O90" s="11" t="s">
        <v>14</v>
      </c>
      <c r="P90" s="19"/>
      <c r="Q90" s="22"/>
      <c r="R90" s="22"/>
      <c r="S90" s="22"/>
      <c r="T90" s="22"/>
      <c r="U90" s="22"/>
      <c r="V90" s="22"/>
    </row>
    <row r="91" spans="1:22" ht="16.7" customHeight="1">
      <c r="A91" s="33">
        <f t="shared" si="16"/>
        <v>56</v>
      </c>
      <c r="B91" s="34" t="s">
        <v>552</v>
      </c>
      <c r="C91" s="33"/>
      <c r="D91" s="33" t="s">
        <v>553</v>
      </c>
      <c r="E91" s="33" t="s">
        <v>423</v>
      </c>
      <c r="F91" s="47" t="s">
        <v>67</v>
      </c>
      <c r="G91" s="33" t="s">
        <v>477</v>
      </c>
      <c r="H91" s="33" t="s">
        <v>423</v>
      </c>
      <c r="I91" s="47" t="s">
        <v>67</v>
      </c>
      <c r="J91" s="33" t="s">
        <v>477</v>
      </c>
      <c r="K91" s="1">
        <v>20120</v>
      </c>
      <c r="L91" s="1">
        <f>+K91*12</f>
        <v>241440</v>
      </c>
      <c r="M91" s="35"/>
      <c r="N91" s="2"/>
      <c r="O91" s="111">
        <f>L91</f>
        <v>241440</v>
      </c>
      <c r="P91" s="19"/>
      <c r="Q91" s="22"/>
      <c r="R91" s="22"/>
      <c r="S91" s="22"/>
      <c r="T91" s="22"/>
      <c r="U91" s="22"/>
      <c r="V91" s="22"/>
    </row>
    <row r="92" spans="1:22" ht="16.7" customHeight="1">
      <c r="A92" s="33">
        <f t="shared" si="16"/>
        <v>57</v>
      </c>
      <c r="B92" s="34" t="s">
        <v>554</v>
      </c>
      <c r="C92" s="33" t="s">
        <v>77</v>
      </c>
      <c r="D92" s="33" t="s">
        <v>484</v>
      </c>
      <c r="E92" s="33" t="s">
        <v>431</v>
      </c>
      <c r="F92" s="47" t="s">
        <v>76</v>
      </c>
      <c r="G92" s="33" t="s">
        <v>378</v>
      </c>
      <c r="H92" s="33" t="s">
        <v>431</v>
      </c>
      <c r="I92" s="47" t="s">
        <v>76</v>
      </c>
      <c r="J92" s="33" t="s">
        <v>378</v>
      </c>
      <c r="K92" s="1">
        <v>22620</v>
      </c>
      <c r="L92" s="1">
        <f>+K92*12</f>
        <v>271440</v>
      </c>
      <c r="M92" s="35" t="s">
        <v>7</v>
      </c>
      <c r="N92" s="2" t="s">
        <v>7</v>
      </c>
      <c r="O92" s="11"/>
      <c r="P92" s="19"/>
      <c r="Q92" s="22"/>
      <c r="R92" s="22"/>
      <c r="S92" s="22"/>
      <c r="T92" s="22"/>
      <c r="U92" s="22"/>
      <c r="V92" s="22"/>
    </row>
    <row r="93" spans="1:22" ht="16.7" customHeight="1">
      <c r="A93" s="33">
        <f t="shared" si="16"/>
        <v>58</v>
      </c>
      <c r="B93" s="34"/>
      <c r="C93" s="33"/>
      <c r="D93" s="33"/>
      <c r="E93" s="33"/>
      <c r="F93" s="47"/>
      <c r="G93" s="33"/>
      <c r="H93" s="33" t="s">
        <v>571</v>
      </c>
      <c r="I93" s="47" t="s">
        <v>176</v>
      </c>
      <c r="J93" s="33" t="s">
        <v>569</v>
      </c>
      <c r="K93" s="1"/>
      <c r="L93" s="1"/>
      <c r="M93" s="35"/>
      <c r="N93" s="2"/>
      <c r="O93" s="119" t="s">
        <v>570</v>
      </c>
      <c r="P93" s="19"/>
      <c r="Q93" s="22"/>
      <c r="R93" s="22"/>
      <c r="S93" s="22"/>
      <c r="T93" s="22"/>
      <c r="U93" s="22"/>
      <c r="V93" s="22"/>
    </row>
    <row r="94" spans="1:22" ht="19.5">
      <c r="A94" s="33"/>
      <c r="B94" s="34"/>
      <c r="C94" s="42"/>
      <c r="D94" s="33"/>
      <c r="E94" s="33"/>
      <c r="F94" s="42" t="s">
        <v>32</v>
      </c>
      <c r="G94" s="42"/>
      <c r="H94" s="42"/>
      <c r="I94" s="42"/>
      <c r="J94" s="42"/>
      <c r="K94" s="35"/>
      <c r="L94" s="35"/>
      <c r="M94" s="35"/>
      <c r="N94" s="35"/>
      <c r="O94" s="111"/>
      <c r="P94" s="19"/>
      <c r="Q94" s="22"/>
      <c r="R94" s="22"/>
      <c r="S94" s="22"/>
      <c r="T94" s="22"/>
      <c r="U94" s="22"/>
      <c r="V94" s="22"/>
    </row>
    <row r="95" spans="1:22" ht="16.7" customHeight="1">
      <c r="A95" s="33">
        <f>+A93+1</f>
        <v>59</v>
      </c>
      <c r="B95" s="34" t="s">
        <v>269</v>
      </c>
      <c r="C95" s="33" t="s">
        <v>78</v>
      </c>
      <c r="D95" s="33"/>
      <c r="E95" s="35" t="s">
        <v>7</v>
      </c>
      <c r="F95" s="2" t="s">
        <v>7</v>
      </c>
      <c r="G95" s="35" t="s">
        <v>7</v>
      </c>
      <c r="H95" s="2" t="s">
        <v>7</v>
      </c>
      <c r="I95" s="34" t="s">
        <v>34</v>
      </c>
      <c r="J95" s="33"/>
      <c r="K95" s="35">
        <v>21010</v>
      </c>
      <c r="L95" s="2">
        <f>+K95*12</f>
        <v>252120</v>
      </c>
      <c r="M95" s="35" t="s">
        <v>7</v>
      </c>
      <c r="N95" s="2" t="s">
        <v>7</v>
      </c>
      <c r="O95" s="111">
        <f>L95</f>
        <v>252120</v>
      </c>
      <c r="P95" s="19"/>
      <c r="Q95" s="22"/>
      <c r="R95" s="22"/>
      <c r="S95" s="22"/>
      <c r="T95" s="22"/>
      <c r="U95" s="22"/>
      <c r="V95" s="22"/>
    </row>
    <row r="96" spans="1:22" ht="16.7" customHeight="1">
      <c r="A96" s="18"/>
      <c r="B96" s="20"/>
      <c r="C96" s="18"/>
      <c r="D96" s="18"/>
      <c r="E96" s="21"/>
      <c r="F96" s="7"/>
      <c r="G96" s="21"/>
      <c r="H96" s="7"/>
      <c r="I96" s="20"/>
      <c r="J96" s="18"/>
      <c r="K96" s="21"/>
      <c r="L96" s="7"/>
      <c r="M96" s="21"/>
      <c r="N96" s="7"/>
      <c r="O96" s="117">
        <f>+O65+1</f>
        <v>62</v>
      </c>
      <c r="P96" s="19"/>
      <c r="Q96" s="22"/>
      <c r="R96" s="22"/>
      <c r="S96" s="22"/>
      <c r="T96" s="22"/>
      <c r="U96" s="22"/>
      <c r="V96" s="22"/>
    </row>
    <row r="97" spans="1:22" ht="16.7" customHeight="1">
      <c r="A97" s="128"/>
      <c r="B97" s="20"/>
      <c r="C97" s="128"/>
      <c r="D97" s="128"/>
      <c r="E97" s="127"/>
      <c r="F97" s="7"/>
      <c r="G97" s="127"/>
      <c r="H97" s="7"/>
      <c r="I97" s="20"/>
      <c r="J97" s="128"/>
      <c r="K97" s="127"/>
      <c r="L97" s="7"/>
      <c r="M97" s="127"/>
      <c r="N97" s="7"/>
      <c r="O97" s="117"/>
      <c r="P97" s="19"/>
      <c r="Q97" s="22"/>
      <c r="R97" s="22"/>
      <c r="S97" s="22"/>
      <c r="T97" s="22"/>
      <c r="U97" s="22"/>
      <c r="V97" s="22"/>
    </row>
    <row r="98" spans="1:22" ht="16.7" customHeight="1">
      <c r="A98" s="128"/>
      <c r="B98" s="20"/>
      <c r="C98" s="128"/>
      <c r="D98" s="128"/>
      <c r="E98" s="127"/>
      <c r="F98" s="7"/>
      <c r="G98" s="127"/>
      <c r="H98" s="7"/>
      <c r="I98" s="20"/>
      <c r="J98" s="128"/>
      <c r="K98" s="127"/>
      <c r="L98" s="7"/>
      <c r="M98" s="127"/>
      <c r="N98" s="7"/>
      <c r="O98" s="117"/>
      <c r="P98" s="19"/>
      <c r="Q98" s="22"/>
      <c r="R98" s="22"/>
      <c r="S98" s="22"/>
      <c r="T98" s="22"/>
      <c r="U98" s="22"/>
      <c r="V98" s="22"/>
    </row>
    <row r="99" spans="1:22" ht="13.5" customHeight="1">
      <c r="A99" s="18"/>
      <c r="B99" s="20"/>
      <c r="C99" s="18"/>
      <c r="D99" s="18"/>
      <c r="E99" s="21"/>
      <c r="F99" s="7"/>
      <c r="G99" s="21"/>
      <c r="H99" s="7"/>
      <c r="I99" s="20"/>
      <c r="J99" s="18"/>
      <c r="K99" s="21"/>
      <c r="L99" s="7"/>
      <c r="M99" s="21"/>
      <c r="N99" s="7"/>
      <c r="O99" s="117"/>
      <c r="P99" s="19"/>
      <c r="Q99" s="22"/>
      <c r="R99" s="22"/>
      <c r="S99" s="22"/>
      <c r="T99" s="22"/>
      <c r="U99" s="22"/>
      <c r="V99" s="22"/>
    </row>
    <row r="100" spans="1:22" ht="9" customHeight="1">
      <c r="A100" s="18"/>
      <c r="B100" s="20"/>
      <c r="C100" s="18"/>
      <c r="D100" s="49"/>
      <c r="E100" s="51"/>
      <c r="F100" s="8"/>
      <c r="G100" s="51"/>
      <c r="H100" s="8"/>
      <c r="I100" s="82"/>
      <c r="J100" s="49"/>
      <c r="K100" s="51"/>
      <c r="L100" s="8"/>
      <c r="M100" s="51"/>
      <c r="N100" s="8"/>
      <c r="O100" s="117"/>
      <c r="P100" s="19"/>
      <c r="Q100" s="22"/>
      <c r="R100" s="22"/>
      <c r="S100" s="22"/>
      <c r="T100" s="22"/>
      <c r="U100" s="22"/>
      <c r="V100" s="22"/>
    </row>
    <row r="101" spans="1:22" ht="19.5">
      <c r="A101" s="129" t="s">
        <v>0</v>
      </c>
      <c r="B101" s="129" t="s">
        <v>209</v>
      </c>
      <c r="C101" s="19"/>
      <c r="D101" s="27" t="s">
        <v>210</v>
      </c>
      <c r="E101" s="132" t="s">
        <v>213</v>
      </c>
      <c r="F101" s="133"/>
      <c r="G101" s="134"/>
      <c r="H101" s="132" t="s">
        <v>214</v>
      </c>
      <c r="I101" s="133"/>
      <c r="J101" s="133"/>
      <c r="K101" s="52"/>
      <c r="L101" s="52" t="s">
        <v>4</v>
      </c>
      <c r="M101" s="135" t="s">
        <v>215</v>
      </c>
      <c r="N101" s="136"/>
      <c r="O101" s="137" t="s">
        <v>2</v>
      </c>
      <c r="P101" s="19"/>
      <c r="Q101" s="22"/>
      <c r="R101" s="22"/>
      <c r="S101" s="22"/>
      <c r="T101" s="22"/>
      <c r="U101" s="19"/>
      <c r="V101" s="19"/>
    </row>
    <row r="102" spans="1:22" ht="19.5">
      <c r="A102" s="130"/>
      <c r="B102" s="130"/>
      <c r="C102" s="26"/>
      <c r="D102" s="27" t="s">
        <v>211</v>
      </c>
      <c r="E102" s="129" t="s">
        <v>212</v>
      </c>
      <c r="F102" s="129" t="s">
        <v>3</v>
      </c>
      <c r="G102" s="129" t="s">
        <v>1</v>
      </c>
      <c r="H102" s="129" t="s">
        <v>212</v>
      </c>
      <c r="I102" s="129" t="s">
        <v>3</v>
      </c>
      <c r="J102" s="129" t="s">
        <v>1</v>
      </c>
      <c r="K102" s="28"/>
      <c r="L102" s="29"/>
      <c r="M102" s="129" t="s">
        <v>215</v>
      </c>
      <c r="N102" s="26" t="s">
        <v>216</v>
      </c>
      <c r="O102" s="137"/>
      <c r="P102" s="19"/>
      <c r="Q102" s="22"/>
      <c r="R102" s="22"/>
      <c r="S102" s="22"/>
      <c r="T102" s="22"/>
      <c r="U102" s="22"/>
      <c r="V102" s="22"/>
    </row>
    <row r="103" spans="1:22" ht="19.5">
      <c r="A103" s="131"/>
      <c r="B103" s="131"/>
      <c r="C103" s="26"/>
      <c r="D103" s="36"/>
      <c r="E103" s="131"/>
      <c r="F103" s="131"/>
      <c r="G103" s="131"/>
      <c r="H103" s="131"/>
      <c r="I103" s="131"/>
      <c r="J103" s="131"/>
      <c r="K103" s="30"/>
      <c r="L103" s="31"/>
      <c r="M103" s="131"/>
      <c r="N103" s="32" t="s">
        <v>217</v>
      </c>
      <c r="O103" s="137"/>
      <c r="P103" s="19"/>
      <c r="Q103" s="22"/>
      <c r="R103" s="22"/>
      <c r="S103" s="22"/>
      <c r="T103" s="22"/>
      <c r="U103" s="22"/>
      <c r="V103" s="22"/>
    </row>
    <row r="104" spans="1:22" ht="16.7" customHeight="1">
      <c r="A104" s="36"/>
      <c r="B104" s="37"/>
      <c r="C104" s="57"/>
      <c r="D104" s="36"/>
      <c r="E104" s="36"/>
      <c r="F104" s="57" t="s">
        <v>36</v>
      </c>
      <c r="G104" s="42"/>
      <c r="H104" s="42"/>
      <c r="I104" s="42"/>
      <c r="J104" s="42"/>
      <c r="K104" s="35"/>
      <c r="L104" s="35"/>
      <c r="M104" s="35"/>
      <c r="N104" s="40"/>
      <c r="O104" s="111"/>
      <c r="P104" s="19"/>
      <c r="Q104" s="22"/>
      <c r="R104" s="22"/>
      <c r="S104" s="22"/>
      <c r="T104" s="22"/>
      <c r="U104" s="22"/>
      <c r="V104" s="22"/>
    </row>
    <row r="105" spans="1:22" ht="16.7" customHeight="1">
      <c r="A105" s="56">
        <f>+A95+1</f>
        <v>60</v>
      </c>
      <c r="B105" s="55" t="s">
        <v>270</v>
      </c>
      <c r="C105" s="56" t="s">
        <v>80</v>
      </c>
      <c r="D105" s="56"/>
      <c r="E105" s="35" t="s">
        <v>7</v>
      </c>
      <c r="F105" s="63" t="s">
        <v>79</v>
      </c>
      <c r="G105" s="35" t="s">
        <v>7</v>
      </c>
      <c r="H105" s="35" t="s">
        <v>7</v>
      </c>
      <c r="I105" s="63" t="s">
        <v>79</v>
      </c>
      <c r="J105" s="35" t="s">
        <v>7</v>
      </c>
      <c r="K105" s="35">
        <v>15770</v>
      </c>
      <c r="L105" s="1">
        <f t="shared" ref="L105:L114" si="21">+K105*12</f>
        <v>189240</v>
      </c>
      <c r="M105" s="35" t="s">
        <v>7</v>
      </c>
      <c r="N105" s="2" t="s">
        <v>7</v>
      </c>
      <c r="O105" s="111">
        <f t="shared" ref="O105:O113" si="22">L105</f>
        <v>189240</v>
      </c>
      <c r="P105" s="19"/>
      <c r="Q105" s="22"/>
      <c r="R105" s="22"/>
      <c r="S105" s="22"/>
      <c r="T105" s="22"/>
      <c r="U105" s="22"/>
      <c r="V105" s="22"/>
    </row>
    <row r="106" spans="1:22" ht="16.7" customHeight="1">
      <c r="A106" s="56">
        <f>+A105+1</f>
        <v>61</v>
      </c>
      <c r="B106" s="55" t="s">
        <v>271</v>
      </c>
      <c r="C106" s="56" t="s">
        <v>81</v>
      </c>
      <c r="D106" s="56"/>
      <c r="E106" s="35" t="s">
        <v>7</v>
      </c>
      <c r="F106" s="63" t="s">
        <v>79</v>
      </c>
      <c r="G106" s="35" t="s">
        <v>7</v>
      </c>
      <c r="H106" s="35" t="s">
        <v>7</v>
      </c>
      <c r="I106" s="63" t="s">
        <v>79</v>
      </c>
      <c r="J106" s="35" t="s">
        <v>7</v>
      </c>
      <c r="K106" s="35">
        <v>14510</v>
      </c>
      <c r="L106" s="1">
        <f t="shared" si="21"/>
        <v>174120</v>
      </c>
      <c r="M106" s="35" t="s">
        <v>7</v>
      </c>
      <c r="N106" s="2" t="s">
        <v>7</v>
      </c>
      <c r="O106" s="111">
        <f t="shared" si="22"/>
        <v>174120</v>
      </c>
      <c r="P106" s="19"/>
      <c r="Q106" s="22"/>
      <c r="R106" s="22"/>
      <c r="S106" s="22"/>
      <c r="T106" s="22"/>
      <c r="U106" s="22"/>
      <c r="V106" s="22"/>
    </row>
    <row r="107" spans="1:22" ht="16.7" customHeight="1">
      <c r="A107" s="56">
        <f t="shared" ref="A107:A114" si="23">+A106+1</f>
        <v>62</v>
      </c>
      <c r="B107" s="55" t="s">
        <v>272</v>
      </c>
      <c r="C107" s="56" t="s">
        <v>83</v>
      </c>
      <c r="D107" s="56"/>
      <c r="E107" s="35" t="s">
        <v>7</v>
      </c>
      <c r="F107" s="63" t="s">
        <v>82</v>
      </c>
      <c r="G107" s="35" t="s">
        <v>7</v>
      </c>
      <c r="H107" s="35" t="s">
        <v>7</v>
      </c>
      <c r="I107" s="63" t="s">
        <v>82</v>
      </c>
      <c r="J107" s="35" t="s">
        <v>7</v>
      </c>
      <c r="K107" s="35">
        <v>16050</v>
      </c>
      <c r="L107" s="1">
        <f t="shared" si="21"/>
        <v>192600</v>
      </c>
      <c r="M107" s="35" t="s">
        <v>7</v>
      </c>
      <c r="N107" s="2" t="s">
        <v>7</v>
      </c>
      <c r="O107" s="111">
        <f t="shared" si="22"/>
        <v>192600</v>
      </c>
      <c r="P107" s="19"/>
      <c r="Q107" s="22"/>
      <c r="R107" s="22"/>
      <c r="S107" s="22"/>
      <c r="T107" s="22"/>
      <c r="U107" s="22"/>
      <c r="V107" s="22"/>
    </row>
    <row r="108" spans="1:22" ht="16.7" customHeight="1">
      <c r="A108" s="56">
        <f t="shared" si="23"/>
        <v>63</v>
      </c>
      <c r="B108" s="55" t="s">
        <v>273</v>
      </c>
      <c r="C108" s="56" t="s">
        <v>84</v>
      </c>
      <c r="D108" s="56"/>
      <c r="E108" s="35" t="s">
        <v>7</v>
      </c>
      <c r="F108" s="63" t="s">
        <v>37</v>
      </c>
      <c r="G108" s="35" t="s">
        <v>7</v>
      </c>
      <c r="H108" s="35" t="s">
        <v>7</v>
      </c>
      <c r="I108" s="63" t="s">
        <v>37</v>
      </c>
      <c r="J108" s="35" t="s">
        <v>7</v>
      </c>
      <c r="K108" s="35">
        <v>15600</v>
      </c>
      <c r="L108" s="1">
        <f t="shared" si="21"/>
        <v>187200</v>
      </c>
      <c r="M108" s="35" t="s">
        <v>7</v>
      </c>
      <c r="N108" s="2" t="s">
        <v>7</v>
      </c>
      <c r="O108" s="111">
        <f t="shared" si="22"/>
        <v>187200</v>
      </c>
      <c r="P108" s="19"/>
      <c r="Q108" s="22"/>
      <c r="R108" s="22"/>
      <c r="S108" s="22"/>
      <c r="T108" s="22"/>
      <c r="U108" s="22"/>
      <c r="V108" s="22"/>
    </row>
    <row r="109" spans="1:22" ht="16.7" customHeight="1">
      <c r="A109" s="56">
        <f t="shared" si="23"/>
        <v>64</v>
      </c>
      <c r="B109" s="55" t="s">
        <v>274</v>
      </c>
      <c r="C109" s="56" t="s">
        <v>85</v>
      </c>
      <c r="D109" s="56"/>
      <c r="E109" s="35" t="s">
        <v>7</v>
      </c>
      <c r="F109" s="63" t="s">
        <v>37</v>
      </c>
      <c r="G109" s="35" t="s">
        <v>7</v>
      </c>
      <c r="H109" s="35" t="s">
        <v>7</v>
      </c>
      <c r="I109" s="63" t="s">
        <v>37</v>
      </c>
      <c r="J109" s="35" t="s">
        <v>7</v>
      </c>
      <c r="K109" s="35">
        <v>14100</v>
      </c>
      <c r="L109" s="1">
        <f t="shared" si="21"/>
        <v>169200</v>
      </c>
      <c r="M109" s="35" t="s">
        <v>7</v>
      </c>
      <c r="N109" s="2" t="s">
        <v>7</v>
      </c>
      <c r="O109" s="111">
        <f t="shared" si="22"/>
        <v>169200</v>
      </c>
      <c r="P109" s="19"/>
      <c r="Q109" s="22"/>
      <c r="R109" s="22"/>
      <c r="S109" s="22"/>
      <c r="T109" s="22"/>
      <c r="U109" s="22"/>
      <c r="V109" s="22"/>
    </row>
    <row r="110" spans="1:22" ht="16.7" customHeight="1">
      <c r="A110" s="56">
        <f t="shared" si="23"/>
        <v>65</v>
      </c>
      <c r="B110" s="55" t="s">
        <v>555</v>
      </c>
      <c r="C110" s="56" t="s">
        <v>86</v>
      </c>
      <c r="D110" s="56"/>
      <c r="E110" s="35" t="s">
        <v>7</v>
      </c>
      <c r="F110" s="63" t="s">
        <v>37</v>
      </c>
      <c r="G110" s="35" t="s">
        <v>7</v>
      </c>
      <c r="H110" s="35" t="s">
        <v>7</v>
      </c>
      <c r="I110" s="63" t="s">
        <v>37</v>
      </c>
      <c r="J110" s="35" t="s">
        <v>7</v>
      </c>
      <c r="K110" s="35">
        <v>15620</v>
      </c>
      <c r="L110" s="1">
        <f t="shared" si="21"/>
        <v>187440</v>
      </c>
      <c r="M110" s="35" t="s">
        <v>7</v>
      </c>
      <c r="N110" s="2" t="s">
        <v>7</v>
      </c>
      <c r="O110" s="111">
        <f t="shared" si="22"/>
        <v>187440</v>
      </c>
      <c r="P110" s="19"/>
      <c r="Q110" s="22"/>
      <c r="R110" s="22"/>
      <c r="S110" s="22"/>
      <c r="T110" s="22"/>
      <c r="U110" s="22"/>
      <c r="V110" s="22"/>
    </row>
    <row r="111" spans="1:22" ht="16.7" customHeight="1">
      <c r="A111" s="56">
        <f t="shared" si="23"/>
        <v>66</v>
      </c>
      <c r="B111" s="55" t="s">
        <v>512</v>
      </c>
      <c r="C111" s="56"/>
      <c r="D111" s="33"/>
      <c r="E111" s="35" t="s">
        <v>7</v>
      </c>
      <c r="F111" s="63" t="s">
        <v>37</v>
      </c>
      <c r="G111" s="35" t="s">
        <v>7</v>
      </c>
      <c r="H111" s="35" t="s">
        <v>7</v>
      </c>
      <c r="I111" s="63" t="s">
        <v>37</v>
      </c>
      <c r="J111" s="35" t="s">
        <v>7</v>
      </c>
      <c r="K111" s="35">
        <v>11500</v>
      </c>
      <c r="L111" s="1">
        <f t="shared" si="21"/>
        <v>138000</v>
      </c>
      <c r="M111" s="35" t="s">
        <v>7</v>
      </c>
      <c r="N111" s="2" t="s">
        <v>7</v>
      </c>
      <c r="O111" s="111">
        <f t="shared" ref="O111:O112" si="24">L111</f>
        <v>138000</v>
      </c>
      <c r="P111" s="19"/>
      <c r="Q111" s="22"/>
      <c r="R111" s="22"/>
      <c r="S111" s="22"/>
      <c r="T111" s="22"/>
      <c r="U111" s="22"/>
      <c r="V111" s="22"/>
    </row>
    <row r="112" spans="1:22" ht="16.7" customHeight="1">
      <c r="A112" s="56">
        <f t="shared" si="23"/>
        <v>67</v>
      </c>
      <c r="B112" s="55" t="s">
        <v>528</v>
      </c>
      <c r="C112" s="56"/>
      <c r="D112" s="33"/>
      <c r="E112" s="35" t="s">
        <v>7</v>
      </c>
      <c r="F112" s="63" t="s">
        <v>37</v>
      </c>
      <c r="G112" s="35" t="s">
        <v>7</v>
      </c>
      <c r="H112" s="35" t="s">
        <v>7</v>
      </c>
      <c r="I112" s="63" t="s">
        <v>37</v>
      </c>
      <c r="J112" s="35" t="s">
        <v>7</v>
      </c>
      <c r="K112" s="35">
        <v>11500</v>
      </c>
      <c r="L112" s="1">
        <f t="shared" si="21"/>
        <v>138000</v>
      </c>
      <c r="M112" s="35" t="s">
        <v>7</v>
      </c>
      <c r="N112" s="2" t="s">
        <v>7</v>
      </c>
      <c r="O112" s="111">
        <f t="shared" si="24"/>
        <v>138000</v>
      </c>
      <c r="P112" s="19"/>
      <c r="Q112" s="22"/>
      <c r="R112" s="22"/>
      <c r="S112" s="22"/>
      <c r="T112" s="22"/>
      <c r="U112" s="22"/>
      <c r="V112" s="22"/>
    </row>
    <row r="113" spans="1:22" ht="16.7" customHeight="1">
      <c r="A113" s="56">
        <f t="shared" si="23"/>
        <v>68</v>
      </c>
      <c r="B113" s="34" t="s">
        <v>275</v>
      </c>
      <c r="C113" s="33" t="s">
        <v>87</v>
      </c>
      <c r="D113" s="33"/>
      <c r="E113" s="35" t="s">
        <v>7</v>
      </c>
      <c r="F113" s="47" t="s">
        <v>33</v>
      </c>
      <c r="G113" s="35" t="s">
        <v>7</v>
      </c>
      <c r="H113" s="35" t="s">
        <v>7</v>
      </c>
      <c r="I113" s="47" t="s">
        <v>33</v>
      </c>
      <c r="J113" s="35" t="s">
        <v>7</v>
      </c>
      <c r="K113" s="35">
        <v>14100</v>
      </c>
      <c r="L113" s="1">
        <f t="shared" si="21"/>
        <v>169200</v>
      </c>
      <c r="M113" s="35" t="s">
        <v>7</v>
      </c>
      <c r="N113" s="2" t="s">
        <v>7</v>
      </c>
      <c r="O113" s="111">
        <f t="shared" si="22"/>
        <v>169200</v>
      </c>
      <c r="P113" s="19"/>
      <c r="Q113" s="22"/>
      <c r="R113" s="22"/>
      <c r="S113" s="22"/>
      <c r="T113" s="22"/>
      <c r="U113" s="22"/>
      <c r="V113" s="22"/>
    </row>
    <row r="114" spans="1:22" ht="16.7" customHeight="1">
      <c r="A114" s="56">
        <f t="shared" si="23"/>
        <v>69</v>
      </c>
      <c r="B114" s="34" t="s">
        <v>529</v>
      </c>
      <c r="C114" s="33"/>
      <c r="D114" s="33"/>
      <c r="E114" s="35" t="s">
        <v>7</v>
      </c>
      <c r="F114" s="47" t="s">
        <v>33</v>
      </c>
      <c r="G114" s="35" t="s">
        <v>7</v>
      </c>
      <c r="H114" s="35" t="s">
        <v>7</v>
      </c>
      <c r="I114" s="47" t="s">
        <v>33</v>
      </c>
      <c r="J114" s="35" t="s">
        <v>7</v>
      </c>
      <c r="K114" s="35">
        <v>9400</v>
      </c>
      <c r="L114" s="2">
        <f t="shared" si="21"/>
        <v>112800</v>
      </c>
      <c r="M114" s="35" t="s">
        <v>7</v>
      </c>
      <c r="N114" s="2" t="s">
        <v>7</v>
      </c>
      <c r="O114" s="111">
        <f>L114</f>
        <v>112800</v>
      </c>
      <c r="P114" s="19"/>
      <c r="Q114" s="22"/>
      <c r="R114" s="22"/>
      <c r="S114" s="22"/>
      <c r="T114" s="22"/>
      <c r="U114" s="22"/>
      <c r="V114" s="22"/>
    </row>
    <row r="115" spans="1:22" ht="16.7" customHeight="1">
      <c r="A115" s="33"/>
      <c r="B115" s="34"/>
      <c r="C115" s="42"/>
      <c r="D115" s="33"/>
      <c r="E115" s="33"/>
      <c r="F115" s="42" t="s">
        <v>61</v>
      </c>
      <c r="G115" s="42"/>
      <c r="H115" s="42"/>
      <c r="I115" s="42"/>
      <c r="J115" s="42"/>
      <c r="K115" s="35"/>
      <c r="L115" s="35"/>
      <c r="M115" s="35"/>
      <c r="N115" s="35"/>
      <c r="O115" s="111"/>
      <c r="P115" s="19"/>
      <c r="Q115" s="22"/>
      <c r="R115" s="22"/>
      <c r="S115" s="22"/>
      <c r="T115" s="22"/>
      <c r="U115" s="22"/>
      <c r="V115" s="22"/>
    </row>
    <row r="116" spans="1:22" ht="16.7" customHeight="1" thickBot="1">
      <c r="A116" s="65">
        <f>+A114+1</f>
        <v>70</v>
      </c>
      <c r="B116" s="87"/>
      <c r="C116" s="65" t="s">
        <v>127</v>
      </c>
      <c r="D116" s="65"/>
      <c r="E116" s="107" t="s">
        <v>7</v>
      </c>
      <c r="F116" s="66" t="s">
        <v>34</v>
      </c>
      <c r="G116" s="107" t="s">
        <v>7</v>
      </c>
      <c r="H116" s="107" t="s">
        <v>7</v>
      </c>
      <c r="I116" s="66" t="s">
        <v>34</v>
      </c>
      <c r="J116" s="107" t="s">
        <v>7</v>
      </c>
      <c r="K116" s="107">
        <v>9000</v>
      </c>
      <c r="L116" s="107">
        <f>+K116*12*6</f>
        <v>648000</v>
      </c>
      <c r="M116" s="107" t="s">
        <v>7</v>
      </c>
      <c r="N116" s="9" t="s">
        <v>7</v>
      </c>
      <c r="O116" s="120">
        <f>L116</f>
        <v>648000</v>
      </c>
      <c r="P116" s="19"/>
      <c r="Q116" s="22"/>
      <c r="R116" s="22"/>
      <c r="S116" s="22"/>
      <c r="T116" s="22"/>
      <c r="U116" s="22"/>
      <c r="V116" s="22"/>
    </row>
    <row r="117" spans="1:22" ht="19.5">
      <c r="A117" s="36"/>
      <c r="B117" s="36"/>
      <c r="C117" s="38"/>
      <c r="D117" s="36"/>
      <c r="E117" s="36"/>
      <c r="F117" s="58" t="s">
        <v>88</v>
      </c>
      <c r="G117" s="38"/>
      <c r="H117" s="38"/>
      <c r="I117" s="38"/>
      <c r="J117" s="38"/>
      <c r="K117" s="40"/>
      <c r="L117" s="40"/>
      <c r="M117" s="40"/>
      <c r="N117" s="40"/>
      <c r="O117" s="116"/>
      <c r="P117" s="144"/>
      <c r="Q117" s="22"/>
      <c r="R117" s="22"/>
      <c r="S117" s="22"/>
      <c r="T117" s="22"/>
      <c r="U117" s="22"/>
      <c r="V117" s="22"/>
    </row>
    <row r="118" spans="1:22" ht="19.5">
      <c r="A118" s="42"/>
      <c r="B118" s="42"/>
      <c r="C118" s="42"/>
      <c r="D118" s="42"/>
      <c r="E118" s="42"/>
      <c r="F118" s="42" t="s">
        <v>10</v>
      </c>
      <c r="G118" s="42"/>
      <c r="H118" s="42"/>
      <c r="I118" s="42"/>
      <c r="J118" s="42"/>
      <c r="K118" s="60"/>
      <c r="L118" s="60"/>
      <c r="M118" s="60"/>
      <c r="N118" s="60"/>
      <c r="O118" s="112"/>
      <c r="P118" s="144"/>
      <c r="Q118" s="22"/>
      <c r="R118" s="22"/>
      <c r="S118" s="22"/>
      <c r="T118" s="22"/>
      <c r="U118" s="22"/>
      <c r="V118" s="22"/>
    </row>
    <row r="119" spans="1:22" ht="17.850000000000001" customHeight="1">
      <c r="A119" s="33">
        <f>+A116+1</f>
        <v>71</v>
      </c>
      <c r="B119" s="34" t="s">
        <v>549</v>
      </c>
      <c r="C119" s="33" t="s">
        <v>7</v>
      </c>
      <c r="D119" s="33" t="s">
        <v>490</v>
      </c>
      <c r="E119" s="33" t="s">
        <v>433</v>
      </c>
      <c r="F119" s="47" t="s">
        <v>276</v>
      </c>
      <c r="G119" s="33" t="s">
        <v>6</v>
      </c>
      <c r="H119" s="33" t="s">
        <v>433</v>
      </c>
      <c r="I119" s="47" t="s">
        <v>276</v>
      </c>
      <c r="J119" s="33" t="s">
        <v>6</v>
      </c>
      <c r="K119" s="35">
        <v>42620</v>
      </c>
      <c r="L119" s="35">
        <f>+K119*12</f>
        <v>511440</v>
      </c>
      <c r="M119" s="13">
        <f>5600*12</f>
        <v>67200</v>
      </c>
      <c r="N119" s="35">
        <f>5600*12</f>
        <v>67200</v>
      </c>
      <c r="O119" s="111">
        <f>+N119+M119+L119</f>
        <v>645840</v>
      </c>
      <c r="P119" s="144"/>
      <c r="Q119" s="22"/>
      <c r="R119" s="22"/>
      <c r="S119" s="22"/>
      <c r="T119" s="22"/>
      <c r="U119" s="22"/>
      <c r="V119" s="22"/>
    </row>
    <row r="120" spans="1:22" ht="17.850000000000001" customHeight="1">
      <c r="A120" s="33"/>
      <c r="B120" s="33"/>
      <c r="C120" s="33"/>
      <c r="D120" s="33"/>
      <c r="E120" s="33"/>
      <c r="F120" s="47" t="s">
        <v>277</v>
      </c>
      <c r="G120" s="33"/>
      <c r="H120" s="33"/>
      <c r="I120" s="47" t="s">
        <v>277</v>
      </c>
      <c r="J120" s="33"/>
      <c r="K120" s="35"/>
      <c r="L120" s="35"/>
      <c r="M120" s="67"/>
      <c r="N120" s="35"/>
      <c r="O120" s="111"/>
      <c r="P120" s="144"/>
      <c r="Q120" s="22"/>
      <c r="R120" s="22"/>
      <c r="S120" s="22"/>
      <c r="T120" s="22"/>
      <c r="U120" s="22"/>
      <c r="V120" s="22"/>
    </row>
    <row r="121" spans="1:22" ht="17.850000000000001" customHeight="1">
      <c r="A121" s="33">
        <f>+A119+1</f>
        <v>72</v>
      </c>
      <c r="B121" s="34" t="s">
        <v>282</v>
      </c>
      <c r="C121" s="33" t="s">
        <v>89</v>
      </c>
      <c r="D121" s="33" t="s">
        <v>489</v>
      </c>
      <c r="E121" s="33" t="s">
        <v>434</v>
      </c>
      <c r="F121" s="47" t="s">
        <v>278</v>
      </c>
      <c r="G121" s="33" t="s">
        <v>13</v>
      </c>
      <c r="H121" s="33" t="s">
        <v>434</v>
      </c>
      <c r="I121" s="47" t="s">
        <v>278</v>
      </c>
      <c r="J121" s="33" t="s">
        <v>13</v>
      </c>
      <c r="K121" s="2">
        <v>47990</v>
      </c>
      <c r="L121" s="35">
        <f>+K121*12</f>
        <v>575880</v>
      </c>
      <c r="M121" s="13">
        <f>1500*12</f>
        <v>18000</v>
      </c>
      <c r="N121" s="62" t="s">
        <v>7</v>
      </c>
      <c r="O121" s="111">
        <f>+M121+L121</f>
        <v>593880</v>
      </c>
      <c r="P121" s="144"/>
      <c r="Q121" s="22"/>
      <c r="R121" s="22"/>
      <c r="S121" s="22"/>
      <c r="T121" s="22"/>
      <c r="U121" s="22"/>
      <c r="V121" s="22"/>
    </row>
    <row r="122" spans="1:22" ht="17.850000000000001" customHeight="1">
      <c r="A122" s="33"/>
      <c r="B122" s="34"/>
      <c r="C122" s="33"/>
      <c r="D122" s="33"/>
      <c r="E122" s="33"/>
      <c r="F122" s="47" t="s">
        <v>279</v>
      </c>
      <c r="G122" s="33"/>
      <c r="H122" s="33"/>
      <c r="I122" s="47" t="s">
        <v>279</v>
      </c>
      <c r="J122" s="33"/>
      <c r="K122" s="2"/>
      <c r="L122" s="35"/>
      <c r="M122" s="13"/>
      <c r="N122" s="2"/>
      <c r="O122" s="111"/>
      <c r="P122" s="144"/>
      <c r="Q122" s="22"/>
      <c r="R122" s="22"/>
      <c r="S122" s="22"/>
      <c r="T122" s="22"/>
      <c r="U122" s="22"/>
      <c r="V122" s="22"/>
    </row>
    <row r="123" spans="1:22" ht="17.850000000000001" customHeight="1">
      <c r="A123" s="33">
        <f>+A121+1</f>
        <v>73</v>
      </c>
      <c r="B123" s="33" t="s">
        <v>7</v>
      </c>
      <c r="C123" s="33" t="s">
        <v>90</v>
      </c>
      <c r="D123" s="33"/>
      <c r="E123" s="33" t="s">
        <v>435</v>
      </c>
      <c r="F123" s="47" t="s">
        <v>280</v>
      </c>
      <c r="G123" s="33" t="s">
        <v>13</v>
      </c>
      <c r="H123" s="33" t="s">
        <v>435</v>
      </c>
      <c r="I123" s="47" t="s">
        <v>280</v>
      </c>
      <c r="J123" s="33" t="s">
        <v>13</v>
      </c>
      <c r="K123" s="2"/>
      <c r="L123" s="35">
        <v>393600</v>
      </c>
      <c r="M123" s="13">
        <f>1500*12</f>
        <v>18000</v>
      </c>
      <c r="N123" s="62" t="s">
        <v>7</v>
      </c>
      <c r="O123" s="11" t="s">
        <v>14</v>
      </c>
      <c r="P123" s="144"/>
      <c r="Q123" s="22"/>
      <c r="R123" s="22"/>
      <c r="S123" s="22"/>
      <c r="T123" s="22"/>
      <c r="U123" s="22"/>
      <c r="V123" s="22"/>
    </row>
    <row r="124" spans="1:22" ht="17.850000000000001" customHeight="1">
      <c r="A124" s="33"/>
      <c r="B124" s="33"/>
      <c r="C124" s="33"/>
      <c r="D124" s="33"/>
      <c r="E124" s="33"/>
      <c r="F124" s="47" t="s">
        <v>279</v>
      </c>
      <c r="G124" s="33"/>
      <c r="H124" s="33"/>
      <c r="I124" s="47" t="s">
        <v>279</v>
      </c>
      <c r="J124" s="33"/>
      <c r="K124" s="2"/>
      <c r="L124" s="35"/>
      <c r="M124" s="13"/>
      <c r="N124" s="2"/>
      <c r="O124" s="11"/>
      <c r="P124" s="144"/>
      <c r="Q124" s="22"/>
      <c r="R124" s="22"/>
      <c r="S124" s="22"/>
      <c r="T124" s="22"/>
      <c r="U124" s="22"/>
      <c r="V124" s="22"/>
    </row>
    <row r="125" spans="1:22" ht="17.850000000000001" customHeight="1">
      <c r="A125" s="33">
        <f>+A123+1</f>
        <v>74</v>
      </c>
      <c r="B125" s="33" t="s">
        <v>7</v>
      </c>
      <c r="C125" s="33" t="s">
        <v>92</v>
      </c>
      <c r="D125" s="33"/>
      <c r="E125" s="33" t="s">
        <v>436</v>
      </c>
      <c r="F125" s="47" t="s">
        <v>281</v>
      </c>
      <c r="G125" s="33" t="s">
        <v>13</v>
      </c>
      <c r="H125" s="33" t="s">
        <v>436</v>
      </c>
      <c r="I125" s="47" t="s">
        <v>281</v>
      </c>
      <c r="J125" s="33" t="s">
        <v>13</v>
      </c>
      <c r="K125" s="2"/>
      <c r="L125" s="35">
        <v>393600</v>
      </c>
      <c r="M125" s="13">
        <f>1500*12</f>
        <v>18000</v>
      </c>
      <c r="N125" s="62" t="s">
        <v>7</v>
      </c>
      <c r="O125" s="11" t="s">
        <v>14</v>
      </c>
      <c r="P125" s="144"/>
      <c r="Q125" s="22"/>
      <c r="R125" s="22"/>
      <c r="S125" s="22"/>
      <c r="T125" s="22"/>
      <c r="U125" s="22"/>
      <c r="V125" s="22"/>
    </row>
    <row r="126" spans="1:22" ht="17.850000000000001" customHeight="1">
      <c r="A126" s="33"/>
      <c r="B126" s="34"/>
      <c r="C126" s="33"/>
      <c r="D126" s="33"/>
      <c r="E126" s="33"/>
      <c r="F126" s="47" t="s">
        <v>279</v>
      </c>
      <c r="G126" s="33"/>
      <c r="H126" s="33"/>
      <c r="I126" s="47" t="s">
        <v>279</v>
      </c>
      <c r="J126" s="33"/>
      <c r="K126" s="2"/>
      <c r="L126" s="35"/>
      <c r="M126" s="12"/>
      <c r="N126" s="2"/>
      <c r="O126" s="111"/>
      <c r="P126" s="144"/>
      <c r="Q126" s="22"/>
      <c r="R126" s="22"/>
      <c r="S126" s="22"/>
      <c r="T126" s="22"/>
      <c r="U126" s="22"/>
      <c r="V126" s="22"/>
    </row>
    <row r="127" spans="1:22" ht="17.850000000000001" customHeight="1">
      <c r="A127" s="33">
        <f>+A125+1</f>
        <v>75</v>
      </c>
      <c r="B127" s="34" t="s">
        <v>283</v>
      </c>
      <c r="C127" s="33" t="s">
        <v>93</v>
      </c>
      <c r="D127" s="33" t="s">
        <v>484</v>
      </c>
      <c r="E127" s="33" t="s">
        <v>437</v>
      </c>
      <c r="F127" s="47" t="s">
        <v>76</v>
      </c>
      <c r="G127" s="33" t="s">
        <v>477</v>
      </c>
      <c r="H127" s="33" t="s">
        <v>437</v>
      </c>
      <c r="I127" s="47" t="s">
        <v>76</v>
      </c>
      <c r="J127" s="33" t="s">
        <v>477</v>
      </c>
      <c r="K127" s="2">
        <v>28250</v>
      </c>
      <c r="L127" s="35">
        <f>+K127*12</f>
        <v>339000</v>
      </c>
      <c r="M127" s="62" t="s">
        <v>7</v>
      </c>
      <c r="N127" s="62" t="s">
        <v>7</v>
      </c>
      <c r="O127" s="111">
        <f>L127</f>
        <v>339000</v>
      </c>
      <c r="P127" s="144"/>
      <c r="Q127" s="22"/>
      <c r="R127" s="22"/>
      <c r="S127" s="22"/>
      <c r="T127" s="22"/>
      <c r="U127" s="22"/>
      <c r="V127" s="22"/>
    </row>
    <row r="128" spans="1:22" ht="17.850000000000001" customHeight="1">
      <c r="A128" s="33">
        <f>+A127+1</f>
        <v>76</v>
      </c>
      <c r="B128" s="34" t="s">
        <v>518</v>
      </c>
      <c r="C128" s="98" t="s">
        <v>7</v>
      </c>
      <c r="D128" s="33" t="s">
        <v>489</v>
      </c>
      <c r="E128" s="33" t="s">
        <v>438</v>
      </c>
      <c r="F128" s="99" t="s">
        <v>94</v>
      </c>
      <c r="G128" s="98" t="s">
        <v>477</v>
      </c>
      <c r="H128" s="33" t="s">
        <v>438</v>
      </c>
      <c r="I128" s="99" t="s">
        <v>94</v>
      </c>
      <c r="J128" s="98" t="s">
        <v>477</v>
      </c>
      <c r="K128" s="70">
        <v>17570</v>
      </c>
      <c r="L128" s="35">
        <f>+K128*12</f>
        <v>210840</v>
      </c>
      <c r="M128" s="62" t="s">
        <v>7</v>
      </c>
      <c r="N128" s="62" t="s">
        <v>7</v>
      </c>
      <c r="O128" s="111">
        <f>L128</f>
        <v>210840</v>
      </c>
      <c r="P128" s="144"/>
      <c r="Q128" s="71"/>
      <c r="R128" s="71"/>
      <c r="S128" s="71"/>
      <c r="T128" s="71"/>
      <c r="U128" s="71"/>
      <c r="V128" s="71"/>
    </row>
    <row r="129" spans="1:22">
      <c r="A129" s="18"/>
      <c r="B129" s="20"/>
      <c r="C129" s="92"/>
      <c r="D129" s="18"/>
      <c r="E129" s="18"/>
      <c r="F129" s="93"/>
      <c r="G129" s="92"/>
      <c r="H129" s="18"/>
      <c r="I129" s="93"/>
      <c r="J129" s="92"/>
      <c r="K129" s="94"/>
      <c r="L129" s="21"/>
      <c r="M129" s="72"/>
      <c r="N129" s="72"/>
      <c r="O129" s="117"/>
      <c r="P129" s="144"/>
      <c r="Q129" s="71"/>
      <c r="R129" s="71"/>
      <c r="S129" s="71"/>
      <c r="T129" s="71"/>
      <c r="U129" s="71"/>
      <c r="V129" s="71"/>
    </row>
    <row r="130" spans="1:22">
      <c r="A130" s="18"/>
      <c r="B130" s="20"/>
      <c r="C130" s="92"/>
      <c r="D130" s="18"/>
      <c r="E130" s="18"/>
      <c r="F130" s="93"/>
      <c r="G130" s="92"/>
      <c r="H130" s="18"/>
      <c r="I130" s="93"/>
      <c r="J130" s="92"/>
      <c r="K130" s="94"/>
      <c r="L130" s="21"/>
      <c r="M130" s="72"/>
      <c r="N130" s="72"/>
      <c r="O130" s="117">
        <f>+O96+1</f>
        <v>63</v>
      </c>
      <c r="P130" s="144"/>
      <c r="Q130" s="71"/>
      <c r="R130" s="71"/>
      <c r="S130" s="71"/>
      <c r="T130" s="71"/>
      <c r="U130" s="71"/>
      <c r="V130" s="71"/>
    </row>
    <row r="131" spans="1:22" ht="21.75" customHeight="1">
      <c r="A131" s="18"/>
      <c r="B131" s="20"/>
      <c r="C131" s="92"/>
      <c r="D131" s="49"/>
      <c r="E131" s="49"/>
      <c r="F131" s="95"/>
      <c r="G131" s="96"/>
      <c r="H131" s="49"/>
      <c r="I131" s="95"/>
      <c r="J131" s="96"/>
      <c r="K131" s="97"/>
      <c r="L131" s="51"/>
      <c r="M131" s="73"/>
      <c r="N131" s="73"/>
      <c r="O131" s="121"/>
      <c r="P131" s="144"/>
      <c r="Q131" s="71"/>
      <c r="R131" s="71"/>
      <c r="S131" s="71"/>
      <c r="T131" s="71"/>
      <c r="U131" s="71"/>
      <c r="V131" s="71"/>
    </row>
    <row r="132" spans="1:22" ht="19.5">
      <c r="A132" s="129" t="s">
        <v>0</v>
      </c>
      <c r="B132" s="129" t="s">
        <v>209</v>
      </c>
      <c r="C132" s="19"/>
      <c r="D132" s="27" t="s">
        <v>210</v>
      </c>
      <c r="E132" s="132" t="s">
        <v>213</v>
      </c>
      <c r="F132" s="133"/>
      <c r="G132" s="134"/>
      <c r="H132" s="132" t="s">
        <v>214</v>
      </c>
      <c r="I132" s="133"/>
      <c r="J132" s="133"/>
      <c r="K132" s="52"/>
      <c r="L132" s="52" t="s">
        <v>4</v>
      </c>
      <c r="M132" s="135" t="s">
        <v>215</v>
      </c>
      <c r="N132" s="136"/>
      <c r="O132" s="129" t="s">
        <v>2</v>
      </c>
      <c r="P132" s="144"/>
      <c r="Q132" s="22"/>
      <c r="R132" s="22"/>
      <c r="S132" s="22"/>
      <c r="T132" s="22"/>
      <c r="U132" s="19"/>
      <c r="V132" s="19"/>
    </row>
    <row r="133" spans="1:22" ht="19.5">
      <c r="A133" s="130"/>
      <c r="B133" s="130"/>
      <c r="C133" s="26"/>
      <c r="D133" s="27" t="s">
        <v>211</v>
      </c>
      <c r="E133" s="129" t="s">
        <v>212</v>
      </c>
      <c r="F133" s="129" t="s">
        <v>3</v>
      </c>
      <c r="G133" s="129" t="s">
        <v>1</v>
      </c>
      <c r="H133" s="129" t="s">
        <v>212</v>
      </c>
      <c r="I133" s="129" t="s">
        <v>3</v>
      </c>
      <c r="J133" s="129" t="s">
        <v>1</v>
      </c>
      <c r="K133" s="28"/>
      <c r="L133" s="29"/>
      <c r="M133" s="129" t="s">
        <v>215</v>
      </c>
      <c r="N133" s="26" t="s">
        <v>216</v>
      </c>
      <c r="O133" s="130"/>
      <c r="P133" s="144"/>
      <c r="Q133" s="22"/>
      <c r="R133" s="22"/>
      <c r="S133" s="22"/>
      <c r="T133" s="22"/>
      <c r="U133" s="22"/>
      <c r="V133" s="22"/>
    </row>
    <row r="134" spans="1:22" ht="19.5">
      <c r="A134" s="131"/>
      <c r="B134" s="131"/>
      <c r="C134" s="26"/>
      <c r="D134" s="36"/>
      <c r="E134" s="131"/>
      <c r="F134" s="131"/>
      <c r="G134" s="131"/>
      <c r="H134" s="131"/>
      <c r="I134" s="131"/>
      <c r="J134" s="131"/>
      <c r="K134" s="30"/>
      <c r="L134" s="31"/>
      <c r="M134" s="131"/>
      <c r="N134" s="32" t="s">
        <v>217</v>
      </c>
      <c r="O134" s="131"/>
      <c r="P134" s="144"/>
      <c r="Q134" s="22"/>
      <c r="R134" s="22"/>
      <c r="S134" s="22"/>
      <c r="T134" s="22"/>
      <c r="U134" s="22"/>
      <c r="V134" s="22"/>
    </row>
    <row r="135" spans="1:22" ht="16.7" customHeight="1">
      <c r="A135" s="33">
        <f>+A128+1</f>
        <v>77</v>
      </c>
      <c r="B135" s="34" t="s">
        <v>284</v>
      </c>
      <c r="C135" s="33" t="s">
        <v>95</v>
      </c>
      <c r="D135" s="33" t="s">
        <v>488</v>
      </c>
      <c r="E135" s="33" t="s">
        <v>439</v>
      </c>
      <c r="F135" s="47" t="s">
        <v>28</v>
      </c>
      <c r="G135" s="36" t="s">
        <v>376</v>
      </c>
      <c r="H135" s="33" t="s">
        <v>439</v>
      </c>
      <c r="I135" s="47" t="s">
        <v>28</v>
      </c>
      <c r="J135" s="36" t="s">
        <v>376</v>
      </c>
      <c r="K135" s="1">
        <v>29340</v>
      </c>
      <c r="L135" s="35">
        <f>+K135*12</f>
        <v>352080</v>
      </c>
      <c r="M135" s="62" t="s">
        <v>7</v>
      </c>
      <c r="N135" s="62" t="s">
        <v>7</v>
      </c>
      <c r="O135" s="111">
        <f>L135</f>
        <v>352080</v>
      </c>
      <c r="P135" s="144"/>
      <c r="Q135" s="22"/>
      <c r="R135" s="22"/>
      <c r="S135" s="22"/>
      <c r="T135" s="22"/>
      <c r="U135" s="22"/>
      <c r="V135" s="22"/>
    </row>
    <row r="136" spans="1:22" ht="16.7" customHeight="1">
      <c r="A136" s="33">
        <f t="shared" ref="A136" si="25">+A135+1</f>
        <v>78</v>
      </c>
      <c r="B136" s="34" t="s">
        <v>285</v>
      </c>
      <c r="C136" s="33" t="s">
        <v>97</v>
      </c>
      <c r="D136" s="33" t="s">
        <v>490</v>
      </c>
      <c r="E136" s="33" t="s">
        <v>440</v>
      </c>
      <c r="F136" s="47" t="s">
        <v>96</v>
      </c>
      <c r="G136" s="33" t="s">
        <v>376</v>
      </c>
      <c r="H136" s="33" t="s">
        <v>440</v>
      </c>
      <c r="I136" s="47" t="s">
        <v>96</v>
      </c>
      <c r="J136" s="33" t="s">
        <v>376</v>
      </c>
      <c r="K136" s="2">
        <v>32790</v>
      </c>
      <c r="L136" s="35">
        <f>+K136*12</f>
        <v>393480</v>
      </c>
      <c r="M136" s="62" t="s">
        <v>7</v>
      </c>
      <c r="N136" s="62" t="s">
        <v>7</v>
      </c>
      <c r="O136" s="111">
        <f t="shared" ref="O136" si="26">L136</f>
        <v>393480</v>
      </c>
      <c r="P136" s="144"/>
      <c r="Q136" s="22"/>
      <c r="R136" s="22"/>
      <c r="S136" s="22"/>
      <c r="T136" s="22"/>
      <c r="U136" s="22"/>
      <c r="V136" s="22"/>
    </row>
    <row r="137" spans="1:22" ht="16.7" customHeight="1">
      <c r="A137" s="33">
        <f>+A136+1</f>
        <v>79</v>
      </c>
      <c r="B137" s="34" t="s">
        <v>286</v>
      </c>
      <c r="C137" s="33" t="s">
        <v>99</v>
      </c>
      <c r="D137" s="33" t="s">
        <v>487</v>
      </c>
      <c r="E137" s="33" t="s">
        <v>441</v>
      </c>
      <c r="F137" s="47" t="s">
        <v>98</v>
      </c>
      <c r="G137" s="36" t="s">
        <v>376</v>
      </c>
      <c r="H137" s="33" t="s">
        <v>441</v>
      </c>
      <c r="I137" s="47" t="s">
        <v>98</v>
      </c>
      <c r="J137" s="36" t="s">
        <v>376</v>
      </c>
      <c r="K137" s="1">
        <v>32790</v>
      </c>
      <c r="L137" s="35">
        <f>+K137*12</f>
        <v>393480</v>
      </c>
      <c r="M137" s="62" t="s">
        <v>7</v>
      </c>
      <c r="N137" s="62" t="s">
        <v>7</v>
      </c>
      <c r="O137" s="111">
        <f t="shared" ref="O137:O141" si="27">L137</f>
        <v>393480</v>
      </c>
      <c r="P137" s="144"/>
      <c r="Q137" s="22"/>
      <c r="R137" s="22"/>
      <c r="S137" s="22"/>
      <c r="T137" s="22"/>
      <c r="U137" s="22"/>
      <c r="V137" s="22"/>
    </row>
    <row r="138" spans="1:22" ht="16.7" customHeight="1">
      <c r="A138" s="33">
        <f t="shared" ref="A138:A142" si="28">+A137+1</f>
        <v>80</v>
      </c>
      <c r="B138" s="34" t="s">
        <v>287</v>
      </c>
      <c r="C138" s="33" t="s">
        <v>100</v>
      </c>
      <c r="D138" s="33" t="s">
        <v>489</v>
      </c>
      <c r="E138" s="33" t="s">
        <v>442</v>
      </c>
      <c r="F138" s="47" t="s">
        <v>96</v>
      </c>
      <c r="G138" s="36" t="s">
        <v>376</v>
      </c>
      <c r="H138" s="33" t="s">
        <v>442</v>
      </c>
      <c r="I138" s="47" t="s">
        <v>96</v>
      </c>
      <c r="J138" s="36" t="s">
        <v>376</v>
      </c>
      <c r="K138" s="35">
        <v>36640</v>
      </c>
      <c r="L138" s="35">
        <f>+K138*12</f>
        <v>439680</v>
      </c>
      <c r="M138" s="62" t="s">
        <v>7</v>
      </c>
      <c r="N138" s="62" t="s">
        <v>7</v>
      </c>
      <c r="O138" s="111">
        <f t="shared" si="27"/>
        <v>439680</v>
      </c>
      <c r="P138" s="144"/>
      <c r="Q138" s="22"/>
      <c r="R138" s="22"/>
      <c r="S138" s="22"/>
      <c r="T138" s="22"/>
      <c r="U138" s="22"/>
      <c r="V138" s="22"/>
    </row>
    <row r="139" spans="1:22" ht="16.7" customHeight="1">
      <c r="A139" s="33">
        <f t="shared" si="28"/>
        <v>81</v>
      </c>
      <c r="B139" s="33" t="s">
        <v>7</v>
      </c>
      <c r="C139" s="33" t="s">
        <v>7</v>
      </c>
      <c r="D139" s="33" t="s">
        <v>7</v>
      </c>
      <c r="E139" s="33" t="s">
        <v>441</v>
      </c>
      <c r="F139" s="47" t="s">
        <v>96</v>
      </c>
      <c r="G139" s="33" t="s">
        <v>101</v>
      </c>
      <c r="H139" s="33" t="s">
        <v>441</v>
      </c>
      <c r="I139" s="47" t="s">
        <v>96</v>
      </c>
      <c r="J139" s="33" t="s">
        <v>101</v>
      </c>
      <c r="K139" s="70"/>
      <c r="L139" s="35">
        <v>432600</v>
      </c>
      <c r="M139" s="62" t="s">
        <v>7</v>
      </c>
      <c r="N139" s="62" t="s">
        <v>7</v>
      </c>
      <c r="O139" s="11" t="s">
        <v>14</v>
      </c>
      <c r="P139" s="144"/>
      <c r="Q139" s="19"/>
      <c r="R139" s="19"/>
      <c r="S139" s="19"/>
      <c r="T139" s="19"/>
      <c r="U139" s="19"/>
      <c r="V139" s="19"/>
    </row>
    <row r="140" spans="1:22" ht="16.7" customHeight="1">
      <c r="A140" s="33">
        <f t="shared" si="28"/>
        <v>82</v>
      </c>
      <c r="B140" s="37" t="s">
        <v>582</v>
      </c>
      <c r="C140" s="36" t="s">
        <v>7</v>
      </c>
      <c r="D140" s="36" t="s">
        <v>487</v>
      </c>
      <c r="E140" s="33" t="s">
        <v>443</v>
      </c>
      <c r="F140" s="45" t="s">
        <v>98</v>
      </c>
      <c r="G140" s="36" t="s">
        <v>478</v>
      </c>
      <c r="H140" s="33" t="s">
        <v>443</v>
      </c>
      <c r="I140" s="45" t="s">
        <v>98</v>
      </c>
      <c r="J140" s="36" t="s">
        <v>478</v>
      </c>
      <c r="K140" s="74">
        <v>14310</v>
      </c>
      <c r="L140" s="35">
        <f>+K140*12</f>
        <v>171720</v>
      </c>
      <c r="M140" s="62" t="s">
        <v>7</v>
      </c>
      <c r="N140" s="62" t="s">
        <v>7</v>
      </c>
      <c r="O140" s="111">
        <f t="shared" si="27"/>
        <v>171720</v>
      </c>
      <c r="P140" s="144"/>
      <c r="Q140" s="19"/>
      <c r="R140" s="19"/>
      <c r="S140" s="19"/>
      <c r="T140" s="19"/>
      <c r="U140" s="19"/>
      <c r="V140" s="19"/>
    </row>
    <row r="141" spans="1:22" ht="16.7" customHeight="1">
      <c r="A141" s="33">
        <f t="shared" si="28"/>
        <v>83</v>
      </c>
      <c r="B141" s="37" t="s">
        <v>556</v>
      </c>
      <c r="C141" s="68"/>
      <c r="D141" s="36" t="s">
        <v>584</v>
      </c>
      <c r="E141" s="36" t="s">
        <v>551</v>
      </c>
      <c r="F141" s="69" t="s">
        <v>545</v>
      </c>
      <c r="G141" s="68" t="s">
        <v>477</v>
      </c>
      <c r="H141" s="36" t="s">
        <v>551</v>
      </c>
      <c r="I141" s="69" t="s">
        <v>545</v>
      </c>
      <c r="J141" s="68" t="s">
        <v>477</v>
      </c>
      <c r="K141" s="75">
        <v>21500</v>
      </c>
      <c r="L141" s="35">
        <f>+K141*12</f>
        <v>258000</v>
      </c>
      <c r="M141" s="62" t="s">
        <v>7</v>
      </c>
      <c r="N141" s="62" t="s">
        <v>7</v>
      </c>
      <c r="O141" s="111">
        <f t="shared" si="27"/>
        <v>258000</v>
      </c>
      <c r="P141" s="144"/>
      <c r="Q141" s="71"/>
      <c r="R141" s="71"/>
      <c r="S141" s="71"/>
      <c r="T141" s="71"/>
      <c r="U141" s="71"/>
      <c r="V141" s="71"/>
    </row>
    <row r="142" spans="1:22" ht="16.7" customHeight="1">
      <c r="A142" s="33">
        <f t="shared" si="28"/>
        <v>84</v>
      </c>
      <c r="B142" s="37"/>
      <c r="C142" s="68"/>
      <c r="D142" s="36"/>
      <c r="E142" s="36"/>
      <c r="F142" s="69"/>
      <c r="G142" s="68"/>
      <c r="H142" s="36" t="s">
        <v>572</v>
      </c>
      <c r="I142" s="69" t="s">
        <v>573</v>
      </c>
      <c r="J142" s="68" t="s">
        <v>17</v>
      </c>
      <c r="K142" s="75"/>
      <c r="L142" s="35"/>
      <c r="M142" s="62"/>
      <c r="N142" s="62"/>
      <c r="O142" s="119" t="s">
        <v>570</v>
      </c>
      <c r="P142" s="144"/>
      <c r="Q142" s="71"/>
      <c r="R142" s="71"/>
      <c r="S142" s="71"/>
      <c r="T142" s="71"/>
      <c r="U142" s="71"/>
      <c r="V142" s="71"/>
    </row>
    <row r="143" spans="1:22" ht="16.7" customHeight="1">
      <c r="A143" s="33"/>
      <c r="B143" s="33"/>
      <c r="C143" s="42"/>
      <c r="D143" s="33"/>
      <c r="E143" s="33"/>
      <c r="F143" s="42" t="s">
        <v>32</v>
      </c>
      <c r="G143" s="42"/>
      <c r="H143" s="42"/>
      <c r="I143" s="42"/>
      <c r="J143" s="42"/>
      <c r="K143" s="35"/>
      <c r="L143" s="35"/>
      <c r="M143" s="76"/>
      <c r="N143" s="35"/>
      <c r="O143" s="111"/>
      <c r="P143" s="144"/>
      <c r="Q143" s="22"/>
      <c r="R143" s="22"/>
      <c r="S143" s="22"/>
      <c r="T143" s="22"/>
      <c r="U143" s="22"/>
      <c r="V143" s="22"/>
    </row>
    <row r="144" spans="1:22" ht="16.7" customHeight="1">
      <c r="A144" s="25">
        <f>+A142+1</f>
        <v>85</v>
      </c>
      <c r="B144" s="77" t="s">
        <v>288</v>
      </c>
      <c r="C144" s="24" t="s">
        <v>102</v>
      </c>
      <c r="D144" s="24"/>
      <c r="E144" s="62" t="s">
        <v>7</v>
      </c>
      <c r="F144" s="77" t="s">
        <v>33</v>
      </c>
      <c r="G144" s="62" t="s">
        <v>7</v>
      </c>
      <c r="H144" s="62" t="s">
        <v>7</v>
      </c>
      <c r="I144" s="77" t="s">
        <v>33</v>
      </c>
      <c r="J144" s="62" t="s">
        <v>7</v>
      </c>
      <c r="K144" s="35">
        <v>28030</v>
      </c>
      <c r="L144" s="35">
        <f>+K144*12</f>
        <v>336360</v>
      </c>
      <c r="M144" s="62" t="s">
        <v>7</v>
      </c>
      <c r="N144" s="62" t="s">
        <v>7</v>
      </c>
      <c r="O144" s="111">
        <f>L144</f>
        <v>336360</v>
      </c>
      <c r="P144" s="144"/>
      <c r="Q144" s="22"/>
      <c r="R144" s="22"/>
      <c r="S144" s="22"/>
      <c r="T144" s="22"/>
      <c r="U144" s="22"/>
      <c r="V144" s="22"/>
    </row>
    <row r="145" spans="1:22" ht="16.7" customHeight="1">
      <c r="A145" s="33"/>
      <c r="B145" s="34"/>
      <c r="C145" s="42"/>
      <c r="D145" s="33"/>
      <c r="E145" s="33"/>
      <c r="F145" s="42" t="s">
        <v>36</v>
      </c>
      <c r="G145" s="42"/>
      <c r="H145" s="42"/>
      <c r="I145" s="42"/>
      <c r="J145" s="42"/>
      <c r="K145" s="35"/>
      <c r="L145" s="35"/>
      <c r="M145" s="76"/>
      <c r="N145" s="35"/>
      <c r="O145" s="111"/>
      <c r="P145" s="144"/>
      <c r="Q145" s="22"/>
      <c r="R145" s="22"/>
      <c r="S145" s="22"/>
      <c r="T145" s="22"/>
      <c r="U145" s="22"/>
      <c r="V145" s="22"/>
    </row>
    <row r="146" spans="1:22" ht="16.7" customHeight="1">
      <c r="A146" s="56">
        <f>+A144+1</f>
        <v>86</v>
      </c>
      <c r="B146" s="55" t="s">
        <v>289</v>
      </c>
      <c r="C146" s="33" t="s">
        <v>103</v>
      </c>
      <c r="D146" s="56"/>
      <c r="E146" s="62" t="s">
        <v>7</v>
      </c>
      <c r="F146" s="47" t="s">
        <v>37</v>
      </c>
      <c r="G146" s="62" t="s">
        <v>7</v>
      </c>
      <c r="H146" s="62" t="s">
        <v>7</v>
      </c>
      <c r="I146" s="47" t="s">
        <v>37</v>
      </c>
      <c r="J146" s="62" t="s">
        <v>7</v>
      </c>
      <c r="K146" s="35">
        <v>16370</v>
      </c>
      <c r="L146" s="35">
        <f>+K146*12</f>
        <v>196440</v>
      </c>
      <c r="M146" s="62" t="s">
        <v>7</v>
      </c>
      <c r="N146" s="62" t="s">
        <v>7</v>
      </c>
      <c r="O146" s="111">
        <f t="shared" ref="O146:O153" si="29">L146</f>
        <v>196440</v>
      </c>
      <c r="P146" s="144"/>
      <c r="Q146" s="22"/>
      <c r="R146" s="22"/>
      <c r="S146" s="22"/>
      <c r="T146" s="22"/>
      <c r="U146" s="22"/>
      <c r="V146" s="22"/>
    </row>
    <row r="147" spans="1:22" ht="16.7" customHeight="1">
      <c r="A147" s="56">
        <f>+A146+1</f>
        <v>87</v>
      </c>
      <c r="B147" s="55" t="s">
        <v>290</v>
      </c>
      <c r="C147" s="33" t="s">
        <v>104</v>
      </c>
      <c r="D147" s="56"/>
      <c r="E147" s="62" t="s">
        <v>7</v>
      </c>
      <c r="F147" s="47" t="s">
        <v>37</v>
      </c>
      <c r="G147" s="62" t="s">
        <v>7</v>
      </c>
      <c r="H147" s="62" t="s">
        <v>7</v>
      </c>
      <c r="I147" s="47" t="s">
        <v>37</v>
      </c>
      <c r="J147" s="62" t="s">
        <v>7</v>
      </c>
      <c r="K147" s="35">
        <v>12690</v>
      </c>
      <c r="L147" s="35">
        <f t="shared" ref="L147:L153" si="30">+K147*12</f>
        <v>152280</v>
      </c>
      <c r="M147" s="62" t="s">
        <v>7</v>
      </c>
      <c r="N147" s="62" t="s">
        <v>7</v>
      </c>
      <c r="O147" s="111">
        <f t="shared" si="29"/>
        <v>152280</v>
      </c>
      <c r="P147" s="144"/>
      <c r="Q147" s="22"/>
      <c r="R147" s="22"/>
      <c r="S147" s="22"/>
      <c r="T147" s="22"/>
      <c r="U147" s="22"/>
      <c r="V147" s="22"/>
    </row>
    <row r="148" spans="1:22" ht="16.7" customHeight="1">
      <c r="A148" s="56">
        <f t="shared" ref="A148:A158" si="31">+A147+1</f>
        <v>88</v>
      </c>
      <c r="B148" s="34" t="s">
        <v>531</v>
      </c>
      <c r="C148" s="33"/>
      <c r="D148" s="33"/>
      <c r="E148" s="62" t="s">
        <v>7</v>
      </c>
      <c r="F148" s="47" t="s">
        <v>37</v>
      </c>
      <c r="G148" s="62" t="s">
        <v>7</v>
      </c>
      <c r="H148" s="62" t="s">
        <v>7</v>
      </c>
      <c r="I148" s="47" t="s">
        <v>37</v>
      </c>
      <c r="J148" s="62" t="s">
        <v>7</v>
      </c>
      <c r="K148" s="35">
        <v>11500</v>
      </c>
      <c r="L148" s="35">
        <f t="shared" si="30"/>
        <v>138000</v>
      </c>
      <c r="M148" s="62" t="s">
        <v>7</v>
      </c>
      <c r="N148" s="2" t="s">
        <v>7</v>
      </c>
      <c r="O148" s="111">
        <f t="shared" si="29"/>
        <v>138000</v>
      </c>
      <c r="P148" s="19"/>
      <c r="Q148" s="22"/>
      <c r="R148" s="22"/>
      <c r="S148" s="22"/>
      <c r="T148" s="22"/>
      <c r="U148" s="22"/>
      <c r="V148" s="22"/>
    </row>
    <row r="149" spans="1:22" ht="16.7" customHeight="1">
      <c r="A149" s="56">
        <f t="shared" si="31"/>
        <v>89</v>
      </c>
      <c r="B149" s="55" t="s">
        <v>530</v>
      </c>
      <c r="C149" s="33"/>
      <c r="D149" s="56"/>
      <c r="E149" s="62" t="s">
        <v>7</v>
      </c>
      <c r="F149" s="47" t="s">
        <v>37</v>
      </c>
      <c r="G149" s="62" t="s">
        <v>7</v>
      </c>
      <c r="H149" s="62" t="s">
        <v>7</v>
      </c>
      <c r="I149" s="47" t="s">
        <v>37</v>
      </c>
      <c r="J149" s="62" t="s">
        <v>7</v>
      </c>
      <c r="K149" s="35">
        <v>11500</v>
      </c>
      <c r="L149" s="35">
        <f t="shared" si="30"/>
        <v>138000</v>
      </c>
      <c r="M149" s="62" t="s">
        <v>7</v>
      </c>
      <c r="N149" s="62" t="s">
        <v>7</v>
      </c>
      <c r="O149" s="111">
        <f t="shared" si="29"/>
        <v>138000</v>
      </c>
      <c r="P149" s="18"/>
      <c r="Q149" s="22"/>
      <c r="R149" s="22"/>
      <c r="S149" s="22"/>
      <c r="T149" s="22"/>
      <c r="U149" s="22"/>
      <c r="V149" s="22"/>
    </row>
    <row r="150" spans="1:22" ht="16.7" customHeight="1">
      <c r="A150" s="56">
        <f t="shared" si="31"/>
        <v>90</v>
      </c>
      <c r="B150" s="78" t="s">
        <v>294</v>
      </c>
      <c r="C150" s="36" t="s">
        <v>106</v>
      </c>
      <c r="D150" s="64"/>
      <c r="E150" s="62" t="s">
        <v>7</v>
      </c>
      <c r="F150" s="37" t="s">
        <v>546</v>
      </c>
      <c r="G150" s="36" t="s">
        <v>7</v>
      </c>
      <c r="H150" s="36" t="s">
        <v>7</v>
      </c>
      <c r="I150" s="37" t="s">
        <v>546</v>
      </c>
      <c r="J150" s="36" t="s">
        <v>7</v>
      </c>
      <c r="K150" s="40">
        <v>15000</v>
      </c>
      <c r="L150" s="35">
        <f t="shared" si="30"/>
        <v>180000</v>
      </c>
      <c r="M150" s="36" t="s">
        <v>7</v>
      </c>
      <c r="N150" s="32" t="s">
        <v>7</v>
      </c>
      <c r="O150" s="111">
        <f t="shared" si="29"/>
        <v>180000</v>
      </c>
      <c r="P150" s="144"/>
      <c r="Q150" s="22"/>
      <c r="R150" s="22"/>
      <c r="S150" s="22"/>
      <c r="T150" s="22"/>
      <c r="U150" s="22"/>
      <c r="V150" s="22"/>
    </row>
    <row r="151" spans="1:22" ht="16.7" customHeight="1">
      <c r="A151" s="56">
        <f t="shared" si="31"/>
        <v>91</v>
      </c>
      <c r="B151" s="78" t="s">
        <v>557</v>
      </c>
      <c r="C151" s="36" t="s">
        <v>106</v>
      </c>
      <c r="D151" s="64"/>
      <c r="E151" s="62" t="s">
        <v>7</v>
      </c>
      <c r="F151" s="45" t="s">
        <v>105</v>
      </c>
      <c r="G151" s="62" t="s">
        <v>7</v>
      </c>
      <c r="H151" s="62" t="s">
        <v>7</v>
      </c>
      <c r="I151" s="45" t="s">
        <v>105</v>
      </c>
      <c r="J151" s="62" t="s">
        <v>7</v>
      </c>
      <c r="K151" s="40">
        <v>15000</v>
      </c>
      <c r="L151" s="35">
        <f t="shared" si="30"/>
        <v>180000</v>
      </c>
      <c r="M151" s="62" t="s">
        <v>7</v>
      </c>
      <c r="N151" s="62" t="s">
        <v>7</v>
      </c>
      <c r="O151" s="111">
        <f t="shared" si="29"/>
        <v>180000</v>
      </c>
      <c r="P151" s="144"/>
      <c r="Q151" s="22"/>
      <c r="R151" s="22"/>
      <c r="S151" s="22"/>
      <c r="T151" s="22"/>
      <c r="U151" s="22"/>
      <c r="V151" s="22"/>
    </row>
    <row r="152" spans="1:22" ht="16.7" customHeight="1">
      <c r="A152" s="56">
        <f t="shared" si="31"/>
        <v>92</v>
      </c>
      <c r="B152" s="55" t="s">
        <v>291</v>
      </c>
      <c r="C152" s="33" t="s">
        <v>108</v>
      </c>
      <c r="D152" s="56"/>
      <c r="E152" s="62" t="s">
        <v>7</v>
      </c>
      <c r="F152" s="47" t="s">
        <v>107</v>
      </c>
      <c r="G152" s="62" t="s">
        <v>7</v>
      </c>
      <c r="H152" s="62" t="s">
        <v>7</v>
      </c>
      <c r="I152" s="47" t="s">
        <v>107</v>
      </c>
      <c r="J152" s="62" t="s">
        <v>7</v>
      </c>
      <c r="K152" s="35">
        <v>16550</v>
      </c>
      <c r="L152" s="35">
        <f t="shared" si="30"/>
        <v>198600</v>
      </c>
      <c r="M152" s="62" t="s">
        <v>7</v>
      </c>
      <c r="N152" s="62" t="s">
        <v>7</v>
      </c>
      <c r="O152" s="116">
        <f t="shared" si="29"/>
        <v>198600</v>
      </c>
      <c r="P152" s="144"/>
      <c r="Q152" s="22"/>
      <c r="R152" s="22"/>
      <c r="S152" s="22"/>
      <c r="T152" s="22"/>
      <c r="U152" s="22"/>
      <c r="V152" s="22"/>
    </row>
    <row r="153" spans="1:22" ht="16.7" customHeight="1">
      <c r="A153" s="56">
        <f t="shared" si="31"/>
        <v>93</v>
      </c>
      <c r="B153" s="55" t="s">
        <v>532</v>
      </c>
      <c r="C153" s="33" t="s">
        <v>7</v>
      </c>
      <c r="D153" s="56"/>
      <c r="E153" s="62" t="s">
        <v>7</v>
      </c>
      <c r="F153" s="47" t="s">
        <v>107</v>
      </c>
      <c r="G153" s="62" t="s">
        <v>7</v>
      </c>
      <c r="H153" s="62" t="s">
        <v>7</v>
      </c>
      <c r="I153" s="47" t="s">
        <v>107</v>
      </c>
      <c r="J153" s="62" t="s">
        <v>7</v>
      </c>
      <c r="K153" s="35">
        <v>11500</v>
      </c>
      <c r="L153" s="35">
        <f t="shared" si="30"/>
        <v>138000</v>
      </c>
      <c r="M153" s="62" t="s">
        <v>7</v>
      </c>
      <c r="N153" s="62" t="s">
        <v>7</v>
      </c>
      <c r="O153" s="111">
        <f t="shared" si="29"/>
        <v>138000</v>
      </c>
      <c r="P153" s="144"/>
      <c r="Q153" s="22"/>
      <c r="R153" s="22"/>
      <c r="S153" s="22"/>
      <c r="T153" s="22"/>
      <c r="U153" s="22"/>
      <c r="V153" s="22"/>
    </row>
    <row r="154" spans="1:22" ht="16.7" customHeight="1">
      <c r="A154" s="56">
        <f t="shared" si="31"/>
        <v>94</v>
      </c>
      <c r="B154" s="77" t="s">
        <v>292</v>
      </c>
      <c r="C154" s="25" t="s">
        <v>110</v>
      </c>
      <c r="D154" s="24"/>
      <c r="E154" s="62" t="s">
        <v>7</v>
      </c>
      <c r="F154" s="54" t="s">
        <v>109</v>
      </c>
      <c r="G154" s="62" t="s">
        <v>7</v>
      </c>
      <c r="H154" s="62" t="s">
        <v>7</v>
      </c>
      <c r="I154" s="54" t="s">
        <v>109</v>
      </c>
      <c r="J154" s="62" t="s">
        <v>7</v>
      </c>
      <c r="K154" s="46">
        <v>16370</v>
      </c>
      <c r="L154" s="48">
        <f>+K154*12</f>
        <v>196440</v>
      </c>
      <c r="M154" s="62" t="s">
        <v>7</v>
      </c>
      <c r="N154" s="62" t="s">
        <v>7</v>
      </c>
      <c r="O154" s="116">
        <f t="shared" ref="O154:O173" si="32">L154</f>
        <v>196440</v>
      </c>
      <c r="P154" s="144"/>
    </row>
    <row r="155" spans="1:22" ht="16.7" customHeight="1">
      <c r="A155" s="56">
        <f t="shared" si="31"/>
        <v>95</v>
      </c>
      <c r="B155" s="77" t="s">
        <v>293</v>
      </c>
      <c r="C155" s="33" t="s">
        <v>111</v>
      </c>
      <c r="D155" s="24"/>
      <c r="E155" s="62" t="s">
        <v>7</v>
      </c>
      <c r="F155" s="54" t="s">
        <v>109</v>
      </c>
      <c r="G155" s="62" t="s">
        <v>7</v>
      </c>
      <c r="H155" s="62" t="s">
        <v>7</v>
      </c>
      <c r="I155" s="54" t="s">
        <v>109</v>
      </c>
      <c r="J155" s="62" t="s">
        <v>7</v>
      </c>
      <c r="K155" s="35">
        <v>13350</v>
      </c>
      <c r="L155" s="48">
        <f t="shared" ref="L155:L158" si="33">+K155*12</f>
        <v>160200</v>
      </c>
      <c r="M155" s="62" t="s">
        <v>7</v>
      </c>
      <c r="N155" s="62" t="s">
        <v>7</v>
      </c>
      <c r="O155" s="116">
        <f t="shared" si="32"/>
        <v>160200</v>
      </c>
      <c r="P155" s="144"/>
    </row>
    <row r="156" spans="1:22" ht="16.7" customHeight="1">
      <c r="A156" s="56">
        <f t="shared" si="31"/>
        <v>96</v>
      </c>
      <c r="B156" s="55" t="s">
        <v>295</v>
      </c>
      <c r="C156" s="33" t="s">
        <v>112</v>
      </c>
      <c r="D156" s="56"/>
      <c r="E156" s="62" t="s">
        <v>7</v>
      </c>
      <c r="F156" s="47" t="s">
        <v>33</v>
      </c>
      <c r="G156" s="62" t="s">
        <v>7</v>
      </c>
      <c r="H156" s="62" t="s">
        <v>7</v>
      </c>
      <c r="I156" s="47" t="s">
        <v>33</v>
      </c>
      <c r="J156" s="62" t="s">
        <v>7</v>
      </c>
      <c r="K156" s="35">
        <v>15310</v>
      </c>
      <c r="L156" s="48">
        <f t="shared" si="33"/>
        <v>183720</v>
      </c>
      <c r="M156" s="62" t="s">
        <v>7</v>
      </c>
      <c r="N156" s="62" t="s">
        <v>7</v>
      </c>
      <c r="O156" s="116">
        <f t="shared" si="32"/>
        <v>183720</v>
      </c>
      <c r="P156" s="144"/>
    </row>
    <row r="157" spans="1:22" ht="16.7" customHeight="1">
      <c r="A157" s="56">
        <f t="shared" si="31"/>
        <v>97</v>
      </c>
      <c r="B157" s="55" t="s">
        <v>296</v>
      </c>
      <c r="C157" s="33" t="s">
        <v>113</v>
      </c>
      <c r="D157" s="56"/>
      <c r="E157" s="62" t="s">
        <v>7</v>
      </c>
      <c r="F157" s="47" t="s">
        <v>33</v>
      </c>
      <c r="G157" s="62" t="s">
        <v>7</v>
      </c>
      <c r="H157" s="62" t="s">
        <v>7</v>
      </c>
      <c r="I157" s="47" t="s">
        <v>33</v>
      </c>
      <c r="J157" s="62" t="s">
        <v>7</v>
      </c>
      <c r="K157" s="35">
        <v>15750</v>
      </c>
      <c r="L157" s="48">
        <f t="shared" si="33"/>
        <v>189000</v>
      </c>
      <c r="M157" s="62" t="s">
        <v>7</v>
      </c>
      <c r="N157" s="62" t="s">
        <v>7</v>
      </c>
      <c r="O157" s="116">
        <f t="shared" ref="O157:O158" si="34">L157</f>
        <v>189000</v>
      </c>
      <c r="P157" s="144"/>
    </row>
    <row r="158" spans="1:22" ht="16.7" customHeight="1">
      <c r="A158" s="56">
        <f t="shared" si="31"/>
        <v>98</v>
      </c>
      <c r="B158" s="55" t="s">
        <v>297</v>
      </c>
      <c r="C158" s="33" t="s">
        <v>114</v>
      </c>
      <c r="D158" s="56"/>
      <c r="E158" s="62" t="s">
        <v>7</v>
      </c>
      <c r="F158" s="47" t="s">
        <v>33</v>
      </c>
      <c r="G158" s="62" t="s">
        <v>7</v>
      </c>
      <c r="H158" s="62" t="s">
        <v>7</v>
      </c>
      <c r="I158" s="47" t="s">
        <v>33</v>
      </c>
      <c r="J158" s="62" t="s">
        <v>7</v>
      </c>
      <c r="K158" s="46">
        <v>15300</v>
      </c>
      <c r="L158" s="48">
        <f t="shared" si="33"/>
        <v>183600</v>
      </c>
      <c r="M158" s="62" t="s">
        <v>7</v>
      </c>
      <c r="N158" s="62" t="s">
        <v>7</v>
      </c>
      <c r="O158" s="111">
        <f t="shared" si="34"/>
        <v>183600</v>
      </c>
      <c r="P158" s="144"/>
    </row>
    <row r="159" spans="1:22" ht="19.899999999999999" customHeight="1">
      <c r="A159" s="18"/>
      <c r="B159" s="20"/>
      <c r="C159" s="18"/>
      <c r="D159" s="18"/>
      <c r="E159" s="72"/>
      <c r="F159" s="19"/>
      <c r="G159" s="72"/>
      <c r="H159" s="72"/>
      <c r="I159" s="19"/>
      <c r="J159" s="72"/>
      <c r="K159" s="21"/>
      <c r="L159" s="21"/>
      <c r="M159" s="72"/>
      <c r="N159" s="72"/>
      <c r="O159" s="117"/>
      <c r="P159" s="144"/>
    </row>
    <row r="160" spans="1:22" ht="19.899999999999999" customHeight="1">
      <c r="A160" s="18"/>
      <c r="B160" s="20"/>
      <c r="C160" s="18"/>
      <c r="D160" s="18"/>
      <c r="E160" s="72"/>
      <c r="F160" s="19"/>
      <c r="G160" s="72"/>
      <c r="H160" s="72"/>
      <c r="I160" s="19"/>
      <c r="J160" s="72"/>
      <c r="K160" s="21"/>
      <c r="L160" s="21"/>
      <c r="M160" s="72"/>
      <c r="N160" s="72"/>
      <c r="O160" s="117">
        <f>+O130+1</f>
        <v>64</v>
      </c>
      <c r="P160" s="144"/>
    </row>
    <row r="161" spans="1:22" ht="19.899999999999999" customHeight="1">
      <c r="A161" s="128"/>
      <c r="B161" s="20"/>
      <c r="C161" s="128"/>
      <c r="D161" s="128"/>
      <c r="E161" s="72"/>
      <c r="F161" s="19"/>
      <c r="G161" s="72"/>
      <c r="H161" s="72"/>
      <c r="I161" s="19"/>
      <c r="J161" s="72"/>
      <c r="K161" s="127"/>
      <c r="L161" s="127"/>
      <c r="M161" s="72"/>
      <c r="N161" s="72"/>
      <c r="O161" s="117"/>
      <c r="P161" s="144"/>
    </row>
    <row r="162" spans="1:22" ht="19.899999999999999" customHeight="1">
      <c r="A162" s="18"/>
      <c r="B162" s="20"/>
      <c r="C162" s="18"/>
      <c r="D162" s="18"/>
      <c r="E162" s="72"/>
      <c r="F162" s="19"/>
      <c r="G162" s="72"/>
      <c r="H162" s="72"/>
      <c r="I162" s="19"/>
      <c r="J162" s="72"/>
      <c r="K162" s="21"/>
      <c r="L162" s="21"/>
      <c r="M162" s="72"/>
      <c r="N162" s="72"/>
      <c r="O162" s="117"/>
      <c r="P162" s="144"/>
    </row>
    <row r="163" spans="1:22" ht="19.5" customHeight="1">
      <c r="A163" s="18"/>
      <c r="B163" s="20"/>
      <c r="C163" s="18"/>
      <c r="D163" s="49"/>
      <c r="E163" s="73"/>
      <c r="F163" s="50"/>
      <c r="G163" s="73"/>
      <c r="H163" s="73"/>
      <c r="I163" s="50"/>
      <c r="J163" s="73"/>
      <c r="K163" s="51"/>
      <c r="L163" s="51"/>
      <c r="M163" s="73"/>
      <c r="N163" s="73"/>
      <c r="O163" s="121"/>
      <c r="P163" s="144"/>
    </row>
    <row r="164" spans="1:22" ht="19.5">
      <c r="A164" s="129" t="s">
        <v>0</v>
      </c>
      <c r="B164" s="129" t="s">
        <v>209</v>
      </c>
      <c r="C164" s="19"/>
      <c r="D164" s="27" t="s">
        <v>210</v>
      </c>
      <c r="E164" s="132" t="s">
        <v>213</v>
      </c>
      <c r="F164" s="133"/>
      <c r="G164" s="134"/>
      <c r="H164" s="132" t="s">
        <v>214</v>
      </c>
      <c r="I164" s="133"/>
      <c r="J164" s="133"/>
      <c r="K164" s="52"/>
      <c r="L164" s="52" t="s">
        <v>4</v>
      </c>
      <c r="M164" s="135" t="s">
        <v>215</v>
      </c>
      <c r="N164" s="136"/>
      <c r="O164" s="129" t="s">
        <v>2</v>
      </c>
      <c r="P164" s="144"/>
      <c r="Q164" s="22"/>
      <c r="R164" s="22"/>
      <c r="S164" s="22"/>
      <c r="T164" s="22"/>
      <c r="U164" s="19"/>
      <c r="V164" s="19"/>
    </row>
    <row r="165" spans="1:22" ht="19.5">
      <c r="A165" s="130"/>
      <c r="B165" s="130"/>
      <c r="C165" s="26"/>
      <c r="D165" s="27" t="s">
        <v>211</v>
      </c>
      <c r="E165" s="129" t="s">
        <v>212</v>
      </c>
      <c r="F165" s="129" t="s">
        <v>3</v>
      </c>
      <c r="G165" s="129" t="s">
        <v>1</v>
      </c>
      <c r="H165" s="129" t="s">
        <v>212</v>
      </c>
      <c r="I165" s="129" t="s">
        <v>3</v>
      </c>
      <c r="J165" s="129" t="s">
        <v>1</v>
      </c>
      <c r="K165" s="28"/>
      <c r="L165" s="29"/>
      <c r="M165" s="129" t="s">
        <v>215</v>
      </c>
      <c r="N165" s="26" t="s">
        <v>216</v>
      </c>
      <c r="O165" s="130"/>
      <c r="P165" s="144"/>
      <c r="Q165" s="22"/>
      <c r="R165" s="22"/>
      <c r="S165" s="22"/>
      <c r="T165" s="22"/>
      <c r="U165" s="22"/>
      <c r="V165" s="22"/>
    </row>
    <row r="166" spans="1:22" ht="19.5">
      <c r="A166" s="131"/>
      <c r="B166" s="131"/>
      <c r="C166" s="26"/>
      <c r="D166" s="36"/>
      <c r="E166" s="131"/>
      <c r="F166" s="131"/>
      <c r="G166" s="131"/>
      <c r="H166" s="131"/>
      <c r="I166" s="131"/>
      <c r="J166" s="131"/>
      <c r="K166" s="30"/>
      <c r="L166" s="31"/>
      <c r="M166" s="131"/>
      <c r="N166" s="32" t="s">
        <v>217</v>
      </c>
      <c r="O166" s="131"/>
      <c r="P166" s="144"/>
      <c r="Q166" s="22"/>
      <c r="R166" s="22"/>
      <c r="S166" s="22"/>
      <c r="T166" s="22"/>
      <c r="U166" s="22"/>
      <c r="V166" s="22"/>
    </row>
    <row r="167" spans="1:22" ht="17.45" customHeight="1">
      <c r="A167" s="64">
        <f>+A158+1</f>
        <v>99</v>
      </c>
      <c r="B167" s="55" t="s">
        <v>298</v>
      </c>
      <c r="C167" s="33" t="s">
        <v>115</v>
      </c>
      <c r="D167" s="56"/>
      <c r="E167" s="62" t="s">
        <v>7</v>
      </c>
      <c r="F167" s="47" t="s">
        <v>33</v>
      </c>
      <c r="G167" s="62" t="s">
        <v>7</v>
      </c>
      <c r="H167" s="62" t="s">
        <v>7</v>
      </c>
      <c r="I167" s="47" t="s">
        <v>33</v>
      </c>
      <c r="J167" s="62" t="s">
        <v>7</v>
      </c>
      <c r="K167" s="35">
        <v>16080</v>
      </c>
      <c r="L167" s="48">
        <v>166560</v>
      </c>
      <c r="M167" s="62" t="s">
        <v>7</v>
      </c>
      <c r="N167" s="62" t="s">
        <v>7</v>
      </c>
      <c r="O167" s="116">
        <f t="shared" si="32"/>
        <v>166560</v>
      </c>
      <c r="P167" s="144"/>
    </row>
    <row r="168" spans="1:22" ht="17.45" customHeight="1">
      <c r="A168" s="64">
        <f t="shared" ref="A168:A175" si="35">+A167+1</f>
        <v>100</v>
      </c>
      <c r="B168" s="55" t="s">
        <v>299</v>
      </c>
      <c r="C168" s="33" t="s">
        <v>116</v>
      </c>
      <c r="D168" s="56"/>
      <c r="E168" s="62" t="s">
        <v>7</v>
      </c>
      <c r="F168" s="47" t="s">
        <v>33</v>
      </c>
      <c r="G168" s="62" t="s">
        <v>7</v>
      </c>
      <c r="H168" s="62" t="s">
        <v>7</v>
      </c>
      <c r="I168" s="47" t="s">
        <v>33</v>
      </c>
      <c r="J168" s="62" t="s">
        <v>7</v>
      </c>
      <c r="K168" s="35">
        <v>10470</v>
      </c>
      <c r="L168" s="48">
        <v>112800</v>
      </c>
      <c r="M168" s="62" t="s">
        <v>7</v>
      </c>
      <c r="N168" s="62" t="s">
        <v>7</v>
      </c>
      <c r="O168" s="116">
        <f t="shared" si="32"/>
        <v>112800</v>
      </c>
      <c r="P168" s="144"/>
    </row>
    <row r="169" spans="1:22" ht="17.45" customHeight="1">
      <c r="A169" s="64">
        <f t="shared" si="35"/>
        <v>101</v>
      </c>
      <c r="B169" s="55" t="s">
        <v>533</v>
      </c>
      <c r="C169" s="24" t="s">
        <v>117</v>
      </c>
      <c r="D169" s="56"/>
      <c r="E169" s="62" t="s">
        <v>7</v>
      </c>
      <c r="F169" s="47" t="s">
        <v>33</v>
      </c>
      <c r="G169" s="62" t="s">
        <v>7</v>
      </c>
      <c r="H169" s="62" t="s">
        <v>7</v>
      </c>
      <c r="I169" s="47" t="s">
        <v>33</v>
      </c>
      <c r="J169" s="62" t="s">
        <v>7</v>
      </c>
      <c r="K169" s="35">
        <v>9400</v>
      </c>
      <c r="L169" s="48">
        <f>9400*12</f>
        <v>112800</v>
      </c>
      <c r="M169" s="62" t="s">
        <v>7</v>
      </c>
      <c r="N169" s="62" t="s">
        <v>7</v>
      </c>
      <c r="O169" s="116">
        <f>L169</f>
        <v>112800</v>
      </c>
      <c r="P169" s="144"/>
    </row>
    <row r="170" spans="1:22" ht="17.45" customHeight="1">
      <c r="A170" s="64">
        <f t="shared" si="35"/>
        <v>102</v>
      </c>
      <c r="B170" s="55" t="s">
        <v>534</v>
      </c>
      <c r="C170" s="24"/>
      <c r="D170" s="56"/>
      <c r="E170" s="62" t="s">
        <v>7</v>
      </c>
      <c r="F170" s="47" t="s">
        <v>33</v>
      </c>
      <c r="G170" s="62" t="s">
        <v>7</v>
      </c>
      <c r="H170" s="62" t="s">
        <v>7</v>
      </c>
      <c r="I170" s="47" t="s">
        <v>33</v>
      </c>
      <c r="J170" s="62" t="s">
        <v>7</v>
      </c>
      <c r="K170" s="46">
        <v>9400</v>
      </c>
      <c r="L170" s="48">
        <f>9400*12*3</f>
        <v>338400</v>
      </c>
      <c r="M170" s="62" t="s">
        <v>7</v>
      </c>
      <c r="N170" s="62" t="s">
        <v>7</v>
      </c>
      <c r="O170" s="116">
        <f>L170</f>
        <v>338400</v>
      </c>
      <c r="P170" s="144"/>
    </row>
    <row r="171" spans="1:22" ht="17.45" customHeight="1">
      <c r="A171" s="64">
        <f t="shared" si="35"/>
        <v>103</v>
      </c>
      <c r="B171" s="55" t="s">
        <v>550</v>
      </c>
      <c r="C171" s="24"/>
      <c r="D171" s="56"/>
      <c r="E171" s="62"/>
      <c r="F171" s="47" t="s">
        <v>33</v>
      </c>
      <c r="G171" s="62"/>
      <c r="H171" s="62"/>
      <c r="I171" s="47" t="s">
        <v>33</v>
      </c>
      <c r="J171" s="62" t="s">
        <v>7</v>
      </c>
      <c r="K171" s="46">
        <v>9400</v>
      </c>
      <c r="L171" s="48">
        <f>9400*12</f>
        <v>112800</v>
      </c>
      <c r="M171" s="62" t="s">
        <v>7</v>
      </c>
      <c r="N171" s="62" t="s">
        <v>7</v>
      </c>
      <c r="O171" s="116">
        <f>L171</f>
        <v>112800</v>
      </c>
      <c r="P171" s="144"/>
    </row>
    <row r="172" spans="1:22" ht="17.45" customHeight="1">
      <c r="A172" s="64">
        <f t="shared" si="35"/>
        <v>104</v>
      </c>
      <c r="B172" s="55" t="s">
        <v>535</v>
      </c>
      <c r="C172" s="24"/>
      <c r="D172" s="56"/>
      <c r="E172" s="62" t="s">
        <v>7</v>
      </c>
      <c r="F172" s="47" t="s">
        <v>33</v>
      </c>
      <c r="G172" s="62" t="s">
        <v>7</v>
      </c>
      <c r="H172" s="62" t="s">
        <v>7</v>
      </c>
      <c r="I172" s="47" t="s">
        <v>33</v>
      </c>
      <c r="J172" s="62" t="s">
        <v>7</v>
      </c>
      <c r="K172" s="46">
        <v>9400</v>
      </c>
      <c r="L172" s="48">
        <f>15000*12</f>
        <v>180000</v>
      </c>
      <c r="M172" s="62" t="s">
        <v>7</v>
      </c>
      <c r="N172" s="62" t="s">
        <v>7</v>
      </c>
      <c r="O172" s="116">
        <f>L172</f>
        <v>180000</v>
      </c>
      <c r="P172" s="144"/>
    </row>
    <row r="173" spans="1:22" ht="17.45" customHeight="1">
      <c r="A173" s="64">
        <f t="shared" si="35"/>
        <v>105</v>
      </c>
      <c r="B173" s="55" t="s">
        <v>301</v>
      </c>
      <c r="C173" s="24" t="s">
        <v>119</v>
      </c>
      <c r="D173" s="56"/>
      <c r="E173" s="62" t="s">
        <v>7</v>
      </c>
      <c r="F173" s="47" t="s">
        <v>118</v>
      </c>
      <c r="G173" s="62" t="s">
        <v>7</v>
      </c>
      <c r="H173" s="62" t="s">
        <v>7</v>
      </c>
      <c r="I173" s="47" t="s">
        <v>118</v>
      </c>
      <c r="J173" s="62" t="s">
        <v>7</v>
      </c>
      <c r="K173" s="46">
        <v>15900</v>
      </c>
      <c r="L173" s="48">
        <v>163200</v>
      </c>
      <c r="M173" s="62" t="s">
        <v>7</v>
      </c>
      <c r="N173" s="62" t="s">
        <v>7</v>
      </c>
      <c r="O173" s="116">
        <f t="shared" si="32"/>
        <v>163200</v>
      </c>
      <c r="P173" s="144"/>
    </row>
    <row r="174" spans="1:22" ht="17.45" customHeight="1">
      <c r="A174" s="64">
        <f t="shared" si="35"/>
        <v>106</v>
      </c>
      <c r="B174" s="55" t="s">
        <v>536</v>
      </c>
      <c r="C174" s="24"/>
      <c r="D174" s="56"/>
      <c r="E174" s="62" t="s">
        <v>7</v>
      </c>
      <c r="F174" s="47" t="s">
        <v>118</v>
      </c>
      <c r="G174" s="62" t="s">
        <v>7</v>
      </c>
      <c r="H174" s="62" t="s">
        <v>7</v>
      </c>
      <c r="I174" s="47" t="s">
        <v>118</v>
      </c>
      <c r="J174" s="79" t="s">
        <v>7</v>
      </c>
      <c r="K174" s="80">
        <v>9400</v>
      </c>
      <c r="L174" s="80">
        <f>9400*12</f>
        <v>112800</v>
      </c>
      <c r="M174" s="79" t="s">
        <v>7</v>
      </c>
      <c r="N174" s="109" t="s">
        <v>7</v>
      </c>
      <c r="O174" s="116">
        <f>L174</f>
        <v>112800</v>
      </c>
      <c r="P174" s="144"/>
    </row>
    <row r="175" spans="1:22" ht="17.45" customHeight="1">
      <c r="A175" s="64">
        <f t="shared" si="35"/>
        <v>107</v>
      </c>
      <c r="B175" s="55" t="s">
        <v>300</v>
      </c>
      <c r="C175" s="24" t="s">
        <v>117</v>
      </c>
      <c r="D175" s="56"/>
      <c r="E175" s="62" t="s">
        <v>7</v>
      </c>
      <c r="F175" s="47" t="s">
        <v>519</v>
      </c>
      <c r="G175" s="62" t="s">
        <v>7</v>
      </c>
      <c r="H175" s="62" t="s">
        <v>7</v>
      </c>
      <c r="I175" s="47" t="s">
        <v>519</v>
      </c>
      <c r="J175" s="62" t="s">
        <v>7</v>
      </c>
      <c r="K175" s="35">
        <v>15000</v>
      </c>
      <c r="L175" s="48">
        <f>15000*12</f>
        <v>180000</v>
      </c>
      <c r="M175" s="62" t="s">
        <v>7</v>
      </c>
      <c r="N175" s="62" t="s">
        <v>7</v>
      </c>
      <c r="O175" s="116">
        <f>L175</f>
        <v>180000</v>
      </c>
      <c r="P175" s="144"/>
    </row>
    <row r="176" spans="1:22" ht="17.45" customHeight="1">
      <c r="A176" s="24"/>
      <c r="B176" s="77"/>
      <c r="C176" s="81"/>
      <c r="D176" s="24"/>
      <c r="E176" s="24"/>
      <c r="F176" s="42" t="s">
        <v>61</v>
      </c>
      <c r="G176" s="81"/>
      <c r="H176" s="81"/>
      <c r="I176" s="81"/>
      <c r="J176" s="81"/>
      <c r="K176" s="80"/>
      <c r="L176" s="80"/>
      <c r="M176" s="80"/>
      <c r="N176" s="35"/>
      <c r="O176" s="111"/>
      <c r="P176" s="144"/>
    </row>
    <row r="177" spans="1:22" ht="17.45" customHeight="1" thickBot="1">
      <c r="A177" s="100">
        <f>+A175+1</f>
        <v>108</v>
      </c>
      <c r="B177" s="101"/>
      <c r="C177" s="100" t="s">
        <v>219</v>
      </c>
      <c r="D177" s="100"/>
      <c r="E177" s="102" t="s">
        <v>7</v>
      </c>
      <c r="F177" s="103" t="s">
        <v>34</v>
      </c>
      <c r="G177" s="102" t="s">
        <v>7</v>
      </c>
      <c r="H177" s="102" t="s">
        <v>7</v>
      </c>
      <c r="I177" s="103" t="s">
        <v>34</v>
      </c>
      <c r="J177" s="102" t="s">
        <v>7</v>
      </c>
      <c r="K177" s="104">
        <v>9000</v>
      </c>
      <c r="L177" s="104">
        <f>+K177*12*15</f>
        <v>1620000</v>
      </c>
      <c r="M177" s="102" t="s">
        <v>7</v>
      </c>
      <c r="N177" s="102" t="s">
        <v>7</v>
      </c>
      <c r="O177" s="122">
        <f t="shared" ref="O177" si="36">L177</f>
        <v>1620000</v>
      </c>
      <c r="P177" s="144"/>
    </row>
    <row r="178" spans="1:22" ht="17.45" customHeight="1">
      <c r="A178" s="36"/>
      <c r="B178" s="36"/>
      <c r="C178" s="38"/>
      <c r="D178" s="36"/>
      <c r="E178" s="36"/>
      <c r="F178" s="58" t="s">
        <v>120</v>
      </c>
      <c r="G178" s="38"/>
      <c r="H178" s="38"/>
      <c r="I178" s="38"/>
      <c r="J178" s="38"/>
      <c r="K178" s="40"/>
      <c r="L178" s="40"/>
      <c r="M178" s="40"/>
      <c r="N178" s="40"/>
      <c r="O178" s="116"/>
      <c r="P178" s="144"/>
    </row>
    <row r="179" spans="1:22" ht="17.45" customHeight="1">
      <c r="A179" s="42"/>
      <c r="B179" s="42"/>
      <c r="C179" s="42"/>
      <c r="D179" s="42"/>
      <c r="E179" s="42"/>
      <c r="F179" s="42" t="s">
        <v>10</v>
      </c>
      <c r="G179" s="42"/>
      <c r="H179" s="42"/>
      <c r="I179" s="42"/>
      <c r="J179" s="42"/>
      <c r="K179" s="60"/>
      <c r="L179" s="60"/>
      <c r="M179" s="60"/>
      <c r="N179" s="60"/>
      <c r="O179" s="112"/>
      <c r="P179" s="144"/>
    </row>
    <row r="180" spans="1:22" ht="17.45" customHeight="1">
      <c r="A180" s="36">
        <f>+A177+1</f>
        <v>109</v>
      </c>
      <c r="B180" s="37" t="s">
        <v>524</v>
      </c>
      <c r="C180" s="36" t="s">
        <v>7</v>
      </c>
      <c r="D180" s="36" t="s">
        <v>583</v>
      </c>
      <c r="E180" s="36" t="s">
        <v>444</v>
      </c>
      <c r="F180" s="45" t="s">
        <v>452</v>
      </c>
      <c r="G180" s="36" t="s">
        <v>6</v>
      </c>
      <c r="H180" s="36" t="s">
        <v>444</v>
      </c>
      <c r="I180" s="45" t="s">
        <v>452</v>
      </c>
      <c r="J180" s="36" t="s">
        <v>6</v>
      </c>
      <c r="K180" s="35">
        <v>43300</v>
      </c>
      <c r="L180" s="35">
        <f>+K180*12</f>
        <v>519600</v>
      </c>
      <c r="M180" s="12">
        <f>5600*12</f>
        <v>67200</v>
      </c>
      <c r="N180" s="35">
        <f>5600*12</f>
        <v>67200</v>
      </c>
      <c r="O180" s="111">
        <f>+N180+M180+L180</f>
        <v>654000</v>
      </c>
      <c r="P180" s="144"/>
    </row>
    <row r="181" spans="1:22" ht="17.45" customHeight="1">
      <c r="A181" s="36"/>
      <c r="B181" s="36"/>
      <c r="C181" s="36"/>
      <c r="D181" s="36"/>
      <c r="E181" s="36"/>
      <c r="F181" s="45" t="s">
        <v>310</v>
      </c>
      <c r="G181" s="36"/>
      <c r="H181" s="36"/>
      <c r="I181" s="45" t="s">
        <v>310</v>
      </c>
      <c r="J181" s="36"/>
      <c r="K181" s="46"/>
      <c r="L181" s="35"/>
      <c r="M181" s="67"/>
      <c r="N181" s="46"/>
      <c r="O181" s="111"/>
      <c r="P181" s="144"/>
    </row>
    <row r="182" spans="1:22" ht="17.45" customHeight="1">
      <c r="A182" s="33">
        <f>+A180+1</f>
        <v>110</v>
      </c>
      <c r="B182" s="34" t="s">
        <v>302</v>
      </c>
      <c r="C182" s="36" t="s">
        <v>121</v>
      </c>
      <c r="D182" s="33" t="s">
        <v>484</v>
      </c>
      <c r="E182" s="33" t="s">
        <v>445</v>
      </c>
      <c r="F182" s="47" t="s">
        <v>311</v>
      </c>
      <c r="G182" s="36" t="s">
        <v>13</v>
      </c>
      <c r="H182" s="33" t="s">
        <v>445</v>
      </c>
      <c r="I182" s="47" t="s">
        <v>311</v>
      </c>
      <c r="J182" s="36" t="s">
        <v>13</v>
      </c>
      <c r="K182" s="1">
        <v>56730</v>
      </c>
      <c r="L182" s="35">
        <f>+K182*12</f>
        <v>680760</v>
      </c>
      <c r="M182" s="12">
        <f>1500*12</f>
        <v>18000</v>
      </c>
      <c r="N182" s="1" t="s">
        <v>7</v>
      </c>
      <c r="O182" s="111">
        <f>+M182+L182</f>
        <v>698760</v>
      </c>
      <c r="P182" s="144"/>
    </row>
    <row r="183" spans="1:22" ht="17.45" customHeight="1">
      <c r="A183" s="33"/>
      <c r="B183" s="34"/>
      <c r="C183" s="36"/>
      <c r="D183" s="33"/>
      <c r="E183" s="33"/>
      <c r="F183" s="47" t="s">
        <v>312</v>
      </c>
      <c r="G183" s="36"/>
      <c r="H183" s="33"/>
      <c r="I183" s="47" t="s">
        <v>312</v>
      </c>
      <c r="J183" s="36"/>
      <c r="K183" s="1"/>
      <c r="L183" s="35"/>
      <c r="M183" s="67"/>
      <c r="N183" s="2"/>
      <c r="O183" s="111"/>
      <c r="P183" s="144"/>
    </row>
    <row r="184" spans="1:22" ht="17.45" customHeight="1">
      <c r="A184" s="33">
        <f>+A182+1</f>
        <v>111</v>
      </c>
      <c r="B184" s="34"/>
      <c r="C184" s="36"/>
      <c r="D184" s="33"/>
      <c r="E184" s="33"/>
      <c r="F184" s="47"/>
      <c r="G184" s="36"/>
      <c r="H184" s="33"/>
      <c r="I184" s="47" t="s">
        <v>563</v>
      </c>
      <c r="J184" s="36" t="s">
        <v>564</v>
      </c>
      <c r="K184" s="1"/>
      <c r="L184" s="35"/>
      <c r="M184" s="67"/>
      <c r="N184" s="1"/>
      <c r="O184" s="119" t="s">
        <v>570</v>
      </c>
      <c r="P184" s="144"/>
    </row>
    <row r="185" spans="1:22" ht="17.45" customHeight="1">
      <c r="A185" s="33"/>
      <c r="B185" s="34"/>
      <c r="C185" s="36"/>
      <c r="D185" s="33"/>
      <c r="E185" s="33"/>
      <c r="F185" s="47"/>
      <c r="G185" s="36"/>
      <c r="H185" s="33"/>
      <c r="I185" s="47" t="s">
        <v>577</v>
      </c>
      <c r="J185" s="36"/>
      <c r="K185" s="1"/>
      <c r="L185" s="35"/>
      <c r="M185" s="67"/>
      <c r="N185" s="1"/>
      <c r="O185" s="111"/>
      <c r="P185" s="144"/>
    </row>
    <row r="186" spans="1:22" ht="17.45" customHeight="1">
      <c r="A186" s="33">
        <f>+A184+1</f>
        <v>112</v>
      </c>
      <c r="B186" s="34" t="s">
        <v>303</v>
      </c>
      <c r="C186" s="36" t="s">
        <v>123</v>
      </c>
      <c r="D186" s="33" t="s">
        <v>491</v>
      </c>
      <c r="E186" s="33" t="s">
        <v>447</v>
      </c>
      <c r="F186" s="47" t="s">
        <v>122</v>
      </c>
      <c r="G186" s="36" t="s">
        <v>378</v>
      </c>
      <c r="H186" s="33" t="s">
        <v>447</v>
      </c>
      <c r="I186" s="47" t="s">
        <v>122</v>
      </c>
      <c r="J186" s="36" t="s">
        <v>378</v>
      </c>
      <c r="K186" s="1">
        <v>40900</v>
      </c>
      <c r="L186" s="35">
        <f t="shared" ref="L186:L190" si="37">+K186*12</f>
        <v>490800</v>
      </c>
      <c r="M186" s="12">
        <f>3500*12</f>
        <v>42000</v>
      </c>
      <c r="N186" s="1" t="s">
        <v>7</v>
      </c>
      <c r="O186" s="111">
        <f>+M186+L186</f>
        <v>532800</v>
      </c>
      <c r="P186" s="144"/>
      <c r="Q186" s="22"/>
      <c r="R186" s="22"/>
      <c r="S186" s="22"/>
      <c r="T186" s="22"/>
      <c r="U186" s="22"/>
      <c r="V186" s="22"/>
    </row>
    <row r="187" spans="1:22" ht="17.45" customHeight="1">
      <c r="A187" s="33">
        <f>+A186+1</f>
        <v>113</v>
      </c>
      <c r="B187" s="34" t="s">
        <v>304</v>
      </c>
      <c r="C187" s="36" t="s">
        <v>124</v>
      </c>
      <c r="D187" s="33" t="s">
        <v>491</v>
      </c>
      <c r="E187" s="33" t="s">
        <v>449</v>
      </c>
      <c r="F187" s="47" t="s">
        <v>122</v>
      </c>
      <c r="G187" s="36" t="s">
        <v>378</v>
      </c>
      <c r="H187" s="33" t="s">
        <v>449</v>
      </c>
      <c r="I187" s="47" t="s">
        <v>122</v>
      </c>
      <c r="J187" s="36" t="s">
        <v>378</v>
      </c>
      <c r="K187" s="1">
        <v>36310</v>
      </c>
      <c r="L187" s="35">
        <f t="shared" si="37"/>
        <v>435720</v>
      </c>
      <c r="M187" s="12">
        <f>3500*12</f>
        <v>42000</v>
      </c>
      <c r="N187" s="1" t="s">
        <v>7</v>
      </c>
      <c r="O187" s="111">
        <f t="shared" ref="O187:O189" si="38">+M187+L187</f>
        <v>477720</v>
      </c>
      <c r="P187" s="144"/>
      <c r="Q187" s="22"/>
      <c r="R187" s="22"/>
      <c r="S187" s="22"/>
      <c r="T187" s="22"/>
      <c r="U187" s="22"/>
      <c r="V187" s="22"/>
    </row>
    <row r="188" spans="1:22" ht="17.45" customHeight="1">
      <c r="A188" s="33">
        <f t="shared" ref="A188:A191" si="39">+A187+1</f>
        <v>114</v>
      </c>
      <c r="B188" s="34" t="s">
        <v>305</v>
      </c>
      <c r="C188" s="36" t="s">
        <v>125</v>
      </c>
      <c r="D188" s="33" t="s">
        <v>491</v>
      </c>
      <c r="E188" s="33" t="s">
        <v>448</v>
      </c>
      <c r="F188" s="47" t="s">
        <v>122</v>
      </c>
      <c r="G188" s="36" t="s">
        <v>378</v>
      </c>
      <c r="H188" s="33" t="s">
        <v>448</v>
      </c>
      <c r="I188" s="47" t="s">
        <v>122</v>
      </c>
      <c r="J188" s="36" t="s">
        <v>378</v>
      </c>
      <c r="K188" s="1">
        <v>34680</v>
      </c>
      <c r="L188" s="35">
        <f t="shared" si="37"/>
        <v>416160</v>
      </c>
      <c r="M188" s="12">
        <f t="shared" ref="M188:M189" si="40">3500*12</f>
        <v>42000</v>
      </c>
      <c r="N188" s="1" t="s">
        <v>7</v>
      </c>
      <c r="O188" s="111">
        <f t="shared" si="38"/>
        <v>458160</v>
      </c>
      <c r="P188" s="144"/>
      <c r="Q188" s="22"/>
      <c r="R188" s="22"/>
      <c r="S188" s="22"/>
      <c r="T188" s="22"/>
      <c r="U188" s="22"/>
      <c r="V188" s="22"/>
    </row>
    <row r="189" spans="1:22" ht="17.45" customHeight="1">
      <c r="A189" s="33">
        <f t="shared" si="39"/>
        <v>115</v>
      </c>
      <c r="B189" s="37" t="s">
        <v>306</v>
      </c>
      <c r="C189" s="36" t="s">
        <v>127</v>
      </c>
      <c r="D189" s="36" t="s">
        <v>489</v>
      </c>
      <c r="E189" s="36" t="s">
        <v>450</v>
      </c>
      <c r="F189" s="45" t="s">
        <v>126</v>
      </c>
      <c r="G189" s="36" t="s">
        <v>477</v>
      </c>
      <c r="H189" s="36" t="s">
        <v>450</v>
      </c>
      <c r="I189" s="45" t="s">
        <v>126</v>
      </c>
      <c r="J189" s="36" t="s">
        <v>477</v>
      </c>
      <c r="K189" s="2">
        <v>25470</v>
      </c>
      <c r="L189" s="35">
        <f t="shared" si="37"/>
        <v>305640</v>
      </c>
      <c r="M189" s="12">
        <f t="shared" si="40"/>
        <v>42000</v>
      </c>
      <c r="N189" s="2" t="s">
        <v>7</v>
      </c>
      <c r="O189" s="111">
        <f t="shared" si="38"/>
        <v>347640</v>
      </c>
      <c r="P189" s="144"/>
      <c r="Q189" s="83"/>
      <c r="R189" s="83"/>
      <c r="S189" s="83"/>
      <c r="T189" s="83"/>
      <c r="U189" s="83"/>
      <c r="V189" s="83"/>
    </row>
    <row r="190" spans="1:22" ht="17.45" customHeight="1">
      <c r="A190" s="33">
        <f t="shared" si="39"/>
        <v>116</v>
      </c>
      <c r="B190" s="34" t="s">
        <v>307</v>
      </c>
      <c r="C190" s="36" t="s">
        <v>129</v>
      </c>
      <c r="D190" s="33" t="s">
        <v>485</v>
      </c>
      <c r="E190" s="33" t="s">
        <v>446</v>
      </c>
      <c r="F190" s="47" t="s">
        <v>128</v>
      </c>
      <c r="G190" s="36" t="s">
        <v>376</v>
      </c>
      <c r="H190" s="33" t="s">
        <v>446</v>
      </c>
      <c r="I190" s="47" t="s">
        <v>128</v>
      </c>
      <c r="J190" s="36" t="s">
        <v>376</v>
      </c>
      <c r="K190" s="1">
        <v>37790</v>
      </c>
      <c r="L190" s="35">
        <f t="shared" si="37"/>
        <v>453480</v>
      </c>
      <c r="M190" s="62" t="s">
        <v>7</v>
      </c>
      <c r="N190" s="2" t="s">
        <v>7</v>
      </c>
      <c r="O190" s="111">
        <f t="shared" ref="O190:O191" si="41">L190</f>
        <v>453480</v>
      </c>
      <c r="P190" s="144"/>
      <c r="Q190" s="83"/>
      <c r="R190" s="83"/>
      <c r="S190" s="83"/>
      <c r="T190" s="83"/>
      <c r="U190" s="83"/>
      <c r="V190" s="83"/>
    </row>
    <row r="191" spans="1:22" ht="17.45" customHeight="1">
      <c r="A191" s="33">
        <f t="shared" si="39"/>
        <v>117</v>
      </c>
      <c r="B191" s="34" t="s">
        <v>308</v>
      </c>
      <c r="C191" s="33" t="s">
        <v>130</v>
      </c>
      <c r="D191" s="33" t="s">
        <v>488</v>
      </c>
      <c r="E191" s="33" t="s">
        <v>451</v>
      </c>
      <c r="F191" s="47" t="s">
        <v>28</v>
      </c>
      <c r="G191" s="33" t="s">
        <v>478</v>
      </c>
      <c r="H191" s="33" t="s">
        <v>451</v>
      </c>
      <c r="I191" s="47" t="s">
        <v>28</v>
      </c>
      <c r="J191" s="33" t="s">
        <v>478</v>
      </c>
      <c r="K191" s="2">
        <v>16030</v>
      </c>
      <c r="L191" s="35">
        <f>+K191*12</f>
        <v>192360</v>
      </c>
      <c r="M191" s="62" t="s">
        <v>7</v>
      </c>
      <c r="N191" s="2" t="s">
        <v>7</v>
      </c>
      <c r="O191" s="111">
        <f t="shared" si="41"/>
        <v>192360</v>
      </c>
      <c r="P191" s="144"/>
      <c r="Q191" s="83"/>
      <c r="R191" s="83"/>
      <c r="S191" s="83"/>
      <c r="T191" s="83"/>
      <c r="U191" s="83"/>
      <c r="V191" s="83"/>
    </row>
    <row r="192" spans="1:22" ht="17.45" customHeight="1">
      <c r="A192" s="18"/>
      <c r="B192" s="20"/>
      <c r="C192" s="18"/>
      <c r="D192" s="18"/>
      <c r="E192" s="18"/>
      <c r="F192" s="19"/>
      <c r="G192" s="18"/>
      <c r="H192" s="18"/>
      <c r="I192" s="19"/>
      <c r="J192" s="18"/>
      <c r="K192" s="7"/>
      <c r="L192" s="21"/>
      <c r="M192" s="72"/>
      <c r="N192" s="7"/>
      <c r="O192" s="117">
        <f>+O160+1</f>
        <v>65</v>
      </c>
      <c r="P192" s="18"/>
      <c r="Q192" s="83"/>
      <c r="R192" s="83"/>
      <c r="S192" s="83"/>
      <c r="T192" s="83"/>
      <c r="U192" s="83"/>
      <c r="V192" s="83"/>
    </row>
    <row r="193" spans="1:22" ht="11.25" customHeight="1">
      <c r="A193" s="18"/>
      <c r="B193" s="20"/>
      <c r="C193" s="18"/>
      <c r="D193" s="18"/>
      <c r="E193" s="18"/>
      <c r="F193" s="19"/>
      <c r="G193" s="18"/>
      <c r="H193" s="18"/>
      <c r="I193" s="19"/>
      <c r="J193" s="18"/>
      <c r="K193" s="7"/>
      <c r="L193" s="21"/>
      <c r="M193" s="72"/>
      <c r="N193" s="7"/>
      <c r="O193" s="117"/>
      <c r="P193" s="18"/>
      <c r="Q193" s="83"/>
      <c r="R193" s="83"/>
      <c r="S193" s="83"/>
      <c r="T193" s="83"/>
      <c r="U193" s="83"/>
      <c r="V193" s="83"/>
    </row>
    <row r="194" spans="1:22">
      <c r="A194" s="18"/>
      <c r="B194" s="20"/>
      <c r="C194" s="18"/>
      <c r="D194" s="18"/>
      <c r="E194" s="18"/>
      <c r="F194" s="19"/>
      <c r="G194" s="18"/>
      <c r="H194" s="18"/>
      <c r="I194" s="19"/>
      <c r="J194" s="18"/>
      <c r="K194" s="7"/>
      <c r="L194" s="21"/>
      <c r="M194" s="72"/>
      <c r="N194" s="7"/>
      <c r="O194" s="117"/>
      <c r="P194" s="18"/>
      <c r="Q194" s="83"/>
      <c r="R194" s="83"/>
      <c r="S194" s="83"/>
      <c r="T194" s="83"/>
      <c r="U194" s="83"/>
      <c r="V194" s="83"/>
    </row>
    <row r="195" spans="1:22" ht="19.5">
      <c r="A195" s="129" t="s">
        <v>0</v>
      </c>
      <c r="B195" s="129" t="s">
        <v>209</v>
      </c>
      <c r="C195" s="23"/>
      <c r="D195" s="24" t="s">
        <v>210</v>
      </c>
      <c r="E195" s="138" t="s">
        <v>213</v>
      </c>
      <c r="F195" s="139"/>
      <c r="G195" s="140"/>
      <c r="H195" s="138" t="s">
        <v>214</v>
      </c>
      <c r="I195" s="139"/>
      <c r="J195" s="139"/>
      <c r="K195" s="25"/>
      <c r="L195" s="25" t="s">
        <v>4</v>
      </c>
      <c r="M195" s="141" t="s">
        <v>215</v>
      </c>
      <c r="N195" s="142"/>
      <c r="O195" s="137" t="s">
        <v>2</v>
      </c>
      <c r="P195" s="18"/>
      <c r="Q195" s="22"/>
      <c r="R195" s="22"/>
      <c r="S195" s="22"/>
      <c r="T195" s="22"/>
      <c r="U195" s="19"/>
      <c r="V195" s="19"/>
    </row>
    <row r="196" spans="1:22" ht="17.25" customHeight="1">
      <c r="A196" s="130"/>
      <c r="B196" s="130"/>
      <c r="C196" s="26"/>
      <c r="D196" s="27" t="s">
        <v>211</v>
      </c>
      <c r="E196" s="129" t="s">
        <v>212</v>
      </c>
      <c r="F196" s="129" t="s">
        <v>3</v>
      </c>
      <c r="G196" s="129" t="s">
        <v>1</v>
      </c>
      <c r="H196" s="129" t="s">
        <v>212</v>
      </c>
      <c r="I196" s="129" t="s">
        <v>3</v>
      </c>
      <c r="J196" s="129" t="s">
        <v>1</v>
      </c>
      <c r="K196" s="28"/>
      <c r="L196" s="29"/>
      <c r="M196" s="129" t="s">
        <v>215</v>
      </c>
      <c r="N196" s="26" t="s">
        <v>216</v>
      </c>
      <c r="O196" s="137"/>
      <c r="P196" s="18"/>
      <c r="Q196" s="22"/>
      <c r="R196" s="22"/>
      <c r="S196" s="22"/>
      <c r="T196" s="22"/>
      <c r="U196" s="22"/>
      <c r="V196" s="22"/>
    </row>
    <row r="197" spans="1:22" ht="15.75" customHeight="1">
      <c r="A197" s="131"/>
      <c r="B197" s="131"/>
      <c r="C197" s="105"/>
      <c r="D197" s="36"/>
      <c r="E197" s="131"/>
      <c r="F197" s="131"/>
      <c r="G197" s="131"/>
      <c r="H197" s="131"/>
      <c r="I197" s="131"/>
      <c r="J197" s="131"/>
      <c r="K197" s="30"/>
      <c r="L197" s="31"/>
      <c r="M197" s="131"/>
      <c r="N197" s="32" t="s">
        <v>217</v>
      </c>
      <c r="O197" s="137"/>
      <c r="P197" s="18"/>
      <c r="Q197" s="22"/>
      <c r="R197" s="22"/>
      <c r="S197" s="22"/>
      <c r="T197" s="22"/>
      <c r="U197" s="22"/>
      <c r="V197" s="22"/>
    </row>
    <row r="198" spans="1:22" ht="15.6" customHeight="1">
      <c r="A198" s="36"/>
      <c r="B198" s="37"/>
      <c r="C198" s="57"/>
      <c r="D198" s="36"/>
      <c r="E198" s="36"/>
      <c r="F198" s="57" t="s">
        <v>32</v>
      </c>
      <c r="G198" s="57"/>
      <c r="H198" s="57"/>
      <c r="I198" s="57"/>
      <c r="J198" s="57"/>
      <c r="K198" s="40"/>
      <c r="L198" s="40"/>
      <c r="M198" s="106"/>
      <c r="N198" s="40"/>
      <c r="O198" s="116"/>
      <c r="P198" s="144"/>
      <c r="Q198" s="22"/>
      <c r="R198" s="22"/>
      <c r="S198" s="22"/>
      <c r="T198" s="22"/>
      <c r="U198" s="22"/>
      <c r="V198" s="22"/>
    </row>
    <row r="199" spans="1:22" ht="15.6" customHeight="1">
      <c r="A199" s="33">
        <f>+A191+1</f>
        <v>118</v>
      </c>
      <c r="B199" s="34" t="s">
        <v>309</v>
      </c>
      <c r="C199" s="33" t="s">
        <v>131</v>
      </c>
      <c r="D199" s="33"/>
      <c r="E199" s="33" t="s">
        <v>7</v>
      </c>
      <c r="F199" s="34" t="s">
        <v>33</v>
      </c>
      <c r="G199" s="36" t="s">
        <v>7</v>
      </c>
      <c r="H199" s="36" t="s">
        <v>7</v>
      </c>
      <c r="I199" s="34" t="s">
        <v>33</v>
      </c>
      <c r="J199" s="36" t="s">
        <v>7</v>
      </c>
      <c r="K199" s="36">
        <v>24850</v>
      </c>
      <c r="L199" s="35">
        <f>+K199*12</f>
        <v>298200</v>
      </c>
      <c r="M199" s="36" t="s">
        <v>7</v>
      </c>
      <c r="N199" s="36" t="s">
        <v>7</v>
      </c>
      <c r="O199" s="111">
        <f>L199</f>
        <v>298200</v>
      </c>
      <c r="P199" s="144"/>
      <c r="Q199" s="22"/>
      <c r="R199" s="22"/>
      <c r="S199" s="22"/>
      <c r="T199" s="22"/>
      <c r="U199" s="22"/>
      <c r="V199" s="22"/>
    </row>
    <row r="200" spans="1:22" ht="15.6" customHeight="1">
      <c r="A200" s="36"/>
      <c r="B200" s="36"/>
      <c r="C200" s="57"/>
      <c r="D200" s="36"/>
      <c r="E200" s="36"/>
      <c r="F200" s="57" t="s">
        <v>36</v>
      </c>
      <c r="G200" s="57"/>
      <c r="H200" s="57"/>
      <c r="I200" s="57"/>
      <c r="J200" s="57"/>
      <c r="K200" s="40"/>
      <c r="L200" s="40"/>
      <c r="M200" s="40"/>
      <c r="N200" s="40"/>
      <c r="O200" s="116"/>
      <c r="P200" s="144"/>
      <c r="Q200" s="22"/>
      <c r="R200" s="22"/>
      <c r="S200" s="22"/>
      <c r="T200" s="22"/>
      <c r="U200" s="22"/>
      <c r="V200" s="22"/>
    </row>
    <row r="201" spans="1:22" ht="15.6" customHeight="1">
      <c r="A201" s="33">
        <f>+A199+1</f>
        <v>119</v>
      </c>
      <c r="B201" s="34" t="s">
        <v>313</v>
      </c>
      <c r="C201" s="36" t="s">
        <v>132</v>
      </c>
      <c r="D201" s="33"/>
      <c r="E201" s="33" t="s">
        <v>7</v>
      </c>
      <c r="F201" s="47" t="s">
        <v>33</v>
      </c>
      <c r="G201" s="36" t="s">
        <v>7</v>
      </c>
      <c r="H201" s="36" t="s">
        <v>7</v>
      </c>
      <c r="I201" s="47" t="s">
        <v>33</v>
      </c>
      <c r="J201" s="36" t="s">
        <v>7</v>
      </c>
      <c r="K201" s="36">
        <v>16070</v>
      </c>
      <c r="L201" s="35">
        <f t="shared" ref="L201:L210" si="42">+K201*12</f>
        <v>192840</v>
      </c>
      <c r="M201" s="36" t="s">
        <v>7</v>
      </c>
      <c r="N201" s="36" t="s">
        <v>7</v>
      </c>
      <c r="O201" s="111">
        <f>L201</f>
        <v>192840</v>
      </c>
      <c r="P201" s="144"/>
    </row>
    <row r="202" spans="1:22" ht="15.6" customHeight="1">
      <c r="A202" s="33">
        <f>+A201+1</f>
        <v>120</v>
      </c>
      <c r="B202" s="34" t="s">
        <v>314</v>
      </c>
      <c r="C202" s="36" t="s">
        <v>133</v>
      </c>
      <c r="D202" s="33"/>
      <c r="E202" s="33" t="s">
        <v>7</v>
      </c>
      <c r="F202" s="47" t="s">
        <v>33</v>
      </c>
      <c r="G202" s="36" t="s">
        <v>7</v>
      </c>
      <c r="H202" s="36" t="s">
        <v>7</v>
      </c>
      <c r="I202" s="47" t="s">
        <v>33</v>
      </c>
      <c r="J202" s="36" t="s">
        <v>7</v>
      </c>
      <c r="K202" s="36">
        <v>15620</v>
      </c>
      <c r="L202" s="35">
        <f t="shared" si="42"/>
        <v>187440</v>
      </c>
      <c r="M202" s="36" t="s">
        <v>7</v>
      </c>
      <c r="N202" s="36" t="s">
        <v>7</v>
      </c>
      <c r="O202" s="111">
        <f t="shared" ref="O202:O203" si="43">L202</f>
        <v>187440</v>
      </c>
      <c r="P202" s="144"/>
    </row>
    <row r="203" spans="1:22" ht="15.6" customHeight="1">
      <c r="A203" s="33">
        <f>+A202+1</f>
        <v>121</v>
      </c>
      <c r="B203" s="34" t="s">
        <v>315</v>
      </c>
      <c r="C203" s="33" t="s">
        <v>134</v>
      </c>
      <c r="D203" s="33"/>
      <c r="E203" s="33" t="s">
        <v>7</v>
      </c>
      <c r="F203" s="47" t="s">
        <v>33</v>
      </c>
      <c r="G203" s="36" t="s">
        <v>7</v>
      </c>
      <c r="H203" s="36" t="s">
        <v>7</v>
      </c>
      <c r="I203" s="47" t="s">
        <v>33</v>
      </c>
      <c r="J203" s="36" t="s">
        <v>7</v>
      </c>
      <c r="K203" s="36">
        <v>15750</v>
      </c>
      <c r="L203" s="35">
        <f t="shared" si="42"/>
        <v>189000</v>
      </c>
      <c r="M203" s="36" t="s">
        <v>7</v>
      </c>
      <c r="N203" s="36" t="s">
        <v>7</v>
      </c>
      <c r="O203" s="111">
        <f t="shared" si="43"/>
        <v>189000</v>
      </c>
      <c r="P203" s="144"/>
    </row>
    <row r="204" spans="1:22" ht="15.6" customHeight="1">
      <c r="A204" s="33">
        <f t="shared" ref="A204:A221" si="44">+A203+1</f>
        <v>122</v>
      </c>
      <c r="B204" s="37" t="s">
        <v>316</v>
      </c>
      <c r="C204" s="36" t="s">
        <v>135</v>
      </c>
      <c r="D204" s="36"/>
      <c r="E204" s="36" t="s">
        <v>7</v>
      </c>
      <c r="F204" s="45" t="s">
        <v>33</v>
      </c>
      <c r="G204" s="36" t="s">
        <v>7</v>
      </c>
      <c r="H204" s="36" t="s">
        <v>7</v>
      </c>
      <c r="I204" s="45" t="s">
        <v>33</v>
      </c>
      <c r="J204" s="36" t="s">
        <v>7</v>
      </c>
      <c r="K204" s="40">
        <v>14530</v>
      </c>
      <c r="L204" s="35">
        <f t="shared" si="42"/>
        <v>174360</v>
      </c>
      <c r="M204" s="36" t="s">
        <v>7</v>
      </c>
      <c r="N204" s="4" t="s">
        <v>7</v>
      </c>
      <c r="O204" s="111">
        <f>L204</f>
        <v>174360</v>
      </c>
      <c r="P204" s="144"/>
    </row>
    <row r="205" spans="1:22" ht="15.6" customHeight="1">
      <c r="A205" s="33">
        <f t="shared" si="44"/>
        <v>123</v>
      </c>
      <c r="B205" s="34" t="s">
        <v>317</v>
      </c>
      <c r="C205" s="56" t="s">
        <v>136</v>
      </c>
      <c r="D205" s="33"/>
      <c r="E205" s="36" t="s">
        <v>7</v>
      </c>
      <c r="F205" s="47" t="s">
        <v>33</v>
      </c>
      <c r="G205" s="36" t="s">
        <v>7</v>
      </c>
      <c r="H205" s="36" t="s">
        <v>7</v>
      </c>
      <c r="I205" s="47" t="s">
        <v>33</v>
      </c>
      <c r="J205" s="36" t="s">
        <v>7</v>
      </c>
      <c r="K205" s="35">
        <v>13320</v>
      </c>
      <c r="L205" s="35">
        <f t="shared" si="42"/>
        <v>159840</v>
      </c>
      <c r="M205" s="36" t="s">
        <v>7</v>
      </c>
      <c r="N205" s="2" t="s">
        <v>7</v>
      </c>
      <c r="O205" s="111">
        <f t="shared" ref="O205:O210" si="45">L205</f>
        <v>159840</v>
      </c>
      <c r="P205" s="144"/>
    </row>
    <row r="206" spans="1:22" ht="15.6" customHeight="1">
      <c r="A206" s="33">
        <f t="shared" si="44"/>
        <v>124</v>
      </c>
      <c r="B206" s="34" t="s">
        <v>318</v>
      </c>
      <c r="C206" s="36" t="s">
        <v>137</v>
      </c>
      <c r="D206" s="33"/>
      <c r="E206" s="36" t="s">
        <v>7</v>
      </c>
      <c r="F206" s="47" t="s">
        <v>33</v>
      </c>
      <c r="G206" s="36" t="s">
        <v>7</v>
      </c>
      <c r="H206" s="36" t="s">
        <v>7</v>
      </c>
      <c r="I206" s="47" t="s">
        <v>33</v>
      </c>
      <c r="J206" s="36" t="s">
        <v>7</v>
      </c>
      <c r="K206" s="35">
        <v>11800</v>
      </c>
      <c r="L206" s="35">
        <f t="shared" si="42"/>
        <v>141600</v>
      </c>
      <c r="M206" s="36" t="s">
        <v>7</v>
      </c>
      <c r="N206" s="2" t="s">
        <v>7</v>
      </c>
      <c r="O206" s="111">
        <f t="shared" si="45"/>
        <v>141600</v>
      </c>
      <c r="P206" s="144"/>
    </row>
    <row r="207" spans="1:22" ht="15.6" customHeight="1">
      <c r="A207" s="33">
        <f t="shared" si="44"/>
        <v>125</v>
      </c>
      <c r="B207" s="34" t="s">
        <v>319</v>
      </c>
      <c r="C207" s="36" t="s">
        <v>138</v>
      </c>
      <c r="D207" s="33"/>
      <c r="E207" s="36" t="s">
        <v>7</v>
      </c>
      <c r="F207" s="47" t="s">
        <v>33</v>
      </c>
      <c r="G207" s="36" t="s">
        <v>7</v>
      </c>
      <c r="H207" s="36" t="s">
        <v>7</v>
      </c>
      <c r="I207" s="47" t="s">
        <v>33</v>
      </c>
      <c r="J207" s="36" t="s">
        <v>7</v>
      </c>
      <c r="K207" s="35">
        <v>11460</v>
      </c>
      <c r="L207" s="35">
        <f t="shared" si="42"/>
        <v>137520</v>
      </c>
      <c r="M207" s="36" t="s">
        <v>7</v>
      </c>
      <c r="N207" s="2" t="s">
        <v>7</v>
      </c>
      <c r="O207" s="111">
        <f t="shared" si="45"/>
        <v>137520</v>
      </c>
      <c r="P207" s="144"/>
    </row>
    <row r="208" spans="1:22" ht="15.6" customHeight="1">
      <c r="A208" s="33">
        <f t="shared" si="44"/>
        <v>126</v>
      </c>
      <c r="B208" s="34" t="s">
        <v>320</v>
      </c>
      <c r="C208" s="36" t="s">
        <v>139</v>
      </c>
      <c r="D208" s="33"/>
      <c r="E208" s="36" t="s">
        <v>7</v>
      </c>
      <c r="F208" s="47" t="s">
        <v>33</v>
      </c>
      <c r="G208" s="36" t="s">
        <v>7</v>
      </c>
      <c r="H208" s="36" t="s">
        <v>7</v>
      </c>
      <c r="I208" s="47" t="s">
        <v>33</v>
      </c>
      <c r="J208" s="36" t="s">
        <v>7</v>
      </c>
      <c r="K208" s="35">
        <v>11680</v>
      </c>
      <c r="L208" s="35">
        <f t="shared" si="42"/>
        <v>140160</v>
      </c>
      <c r="M208" s="36" t="s">
        <v>7</v>
      </c>
      <c r="N208" s="2" t="s">
        <v>7</v>
      </c>
      <c r="O208" s="111">
        <f t="shared" si="45"/>
        <v>140160</v>
      </c>
      <c r="P208" s="144"/>
    </row>
    <row r="209" spans="1:22" ht="15.6" customHeight="1">
      <c r="A209" s="33">
        <f t="shared" si="44"/>
        <v>127</v>
      </c>
      <c r="B209" s="34" t="s">
        <v>321</v>
      </c>
      <c r="C209" s="36" t="s">
        <v>140</v>
      </c>
      <c r="D209" s="33"/>
      <c r="E209" s="36" t="s">
        <v>7</v>
      </c>
      <c r="F209" s="47" t="s">
        <v>33</v>
      </c>
      <c r="G209" s="36" t="s">
        <v>7</v>
      </c>
      <c r="H209" s="36" t="s">
        <v>7</v>
      </c>
      <c r="I209" s="47" t="s">
        <v>33</v>
      </c>
      <c r="J209" s="36" t="s">
        <v>7</v>
      </c>
      <c r="K209" s="35">
        <v>10800</v>
      </c>
      <c r="L209" s="35">
        <f t="shared" si="42"/>
        <v>129600</v>
      </c>
      <c r="M209" s="36" t="s">
        <v>7</v>
      </c>
      <c r="N209" s="2" t="s">
        <v>7</v>
      </c>
      <c r="O209" s="111">
        <f t="shared" si="45"/>
        <v>129600</v>
      </c>
      <c r="P209" s="144"/>
    </row>
    <row r="210" spans="1:22" ht="15.6" customHeight="1">
      <c r="A210" s="33">
        <f t="shared" si="44"/>
        <v>128</v>
      </c>
      <c r="B210" s="34" t="s">
        <v>322</v>
      </c>
      <c r="C210" s="33" t="s">
        <v>141</v>
      </c>
      <c r="D210" s="33"/>
      <c r="E210" s="33" t="s">
        <v>7</v>
      </c>
      <c r="F210" s="47" t="s">
        <v>33</v>
      </c>
      <c r="G210" s="33" t="s">
        <v>7</v>
      </c>
      <c r="H210" s="33" t="s">
        <v>7</v>
      </c>
      <c r="I210" s="47" t="s">
        <v>33</v>
      </c>
      <c r="J210" s="33" t="s">
        <v>7</v>
      </c>
      <c r="K210" s="35">
        <v>10470</v>
      </c>
      <c r="L210" s="35">
        <f t="shared" si="42"/>
        <v>125640</v>
      </c>
      <c r="M210" s="33" t="s">
        <v>7</v>
      </c>
      <c r="N210" s="2" t="s">
        <v>7</v>
      </c>
      <c r="O210" s="111">
        <f t="shared" si="45"/>
        <v>125640</v>
      </c>
      <c r="P210" s="144"/>
    </row>
    <row r="211" spans="1:22" ht="15.6" customHeight="1">
      <c r="A211" s="33">
        <f>+A210+1</f>
        <v>129</v>
      </c>
      <c r="B211" s="34" t="s">
        <v>330</v>
      </c>
      <c r="C211" s="36" t="s">
        <v>7</v>
      </c>
      <c r="D211" s="33"/>
      <c r="E211" s="36" t="s">
        <v>7</v>
      </c>
      <c r="F211" s="47" t="s">
        <v>33</v>
      </c>
      <c r="G211" s="36" t="s">
        <v>7</v>
      </c>
      <c r="H211" s="36" t="s">
        <v>7</v>
      </c>
      <c r="I211" s="47" t="s">
        <v>33</v>
      </c>
      <c r="J211" s="36" t="s">
        <v>7</v>
      </c>
      <c r="K211" s="35">
        <v>10370</v>
      </c>
      <c r="L211" s="35">
        <f>+K211*12</f>
        <v>124440</v>
      </c>
      <c r="M211" s="36" t="s">
        <v>7</v>
      </c>
      <c r="N211" s="2" t="s">
        <v>7</v>
      </c>
      <c r="O211" s="111">
        <f t="shared" ref="O211" si="46">L211</f>
        <v>124440</v>
      </c>
      <c r="P211" s="144"/>
    </row>
    <row r="212" spans="1:22" ht="15.6" customHeight="1">
      <c r="A212" s="33">
        <f t="shared" si="44"/>
        <v>130</v>
      </c>
      <c r="B212" s="34" t="s">
        <v>513</v>
      </c>
      <c r="C212" s="36"/>
      <c r="D212" s="33"/>
      <c r="E212" s="36" t="s">
        <v>7</v>
      </c>
      <c r="F212" s="47" t="s">
        <v>33</v>
      </c>
      <c r="G212" s="36" t="s">
        <v>7</v>
      </c>
      <c r="H212" s="36" t="s">
        <v>7</v>
      </c>
      <c r="I212" s="47" t="s">
        <v>33</v>
      </c>
      <c r="J212" s="36" t="s">
        <v>7</v>
      </c>
      <c r="K212" s="35">
        <v>10470</v>
      </c>
      <c r="L212" s="35">
        <f t="shared" ref="L212:L216" si="47">+K212*12</f>
        <v>125640</v>
      </c>
      <c r="M212" s="36" t="s">
        <v>7</v>
      </c>
      <c r="N212" s="2" t="s">
        <v>7</v>
      </c>
      <c r="O212" s="111">
        <f t="shared" ref="O212:O213" si="48">L212</f>
        <v>125640</v>
      </c>
      <c r="P212" s="144"/>
    </row>
    <row r="213" spans="1:22" ht="15.6" customHeight="1">
      <c r="A213" s="33">
        <f t="shared" si="44"/>
        <v>131</v>
      </c>
      <c r="B213" s="34" t="s">
        <v>558</v>
      </c>
      <c r="C213" s="33" t="s">
        <v>143</v>
      </c>
      <c r="D213" s="33"/>
      <c r="E213" s="36" t="s">
        <v>7</v>
      </c>
      <c r="F213" s="47" t="s">
        <v>142</v>
      </c>
      <c r="G213" s="36" t="s">
        <v>7</v>
      </c>
      <c r="H213" s="36" t="s">
        <v>7</v>
      </c>
      <c r="I213" s="47" t="s">
        <v>142</v>
      </c>
      <c r="J213" s="36" t="s">
        <v>7</v>
      </c>
      <c r="K213" s="35">
        <v>16850</v>
      </c>
      <c r="L213" s="35">
        <f t="shared" si="47"/>
        <v>202200</v>
      </c>
      <c r="M213" s="36" t="s">
        <v>7</v>
      </c>
      <c r="N213" s="2" t="s">
        <v>7</v>
      </c>
      <c r="O213" s="111">
        <f t="shared" si="48"/>
        <v>202200</v>
      </c>
      <c r="P213" s="144"/>
    </row>
    <row r="214" spans="1:22" ht="15.6" customHeight="1">
      <c r="A214" s="33">
        <f t="shared" si="44"/>
        <v>132</v>
      </c>
      <c r="B214" s="34" t="s">
        <v>323</v>
      </c>
      <c r="C214" s="36" t="s">
        <v>145</v>
      </c>
      <c r="D214" s="33"/>
      <c r="E214" s="36" t="s">
        <v>7</v>
      </c>
      <c r="F214" s="47" t="s">
        <v>142</v>
      </c>
      <c r="G214" s="36" t="s">
        <v>7</v>
      </c>
      <c r="H214" s="36" t="s">
        <v>7</v>
      </c>
      <c r="I214" s="47" t="s">
        <v>142</v>
      </c>
      <c r="J214" s="36" t="s">
        <v>7</v>
      </c>
      <c r="K214" s="35">
        <v>14890</v>
      </c>
      <c r="L214" s="35">
        <f t="shared" si="47"/>
        <v>178680</v>
      </c>
      <c r="M214" s="36" t="s">
        <v>7</v>
      </c>
      <c r="N214" s="2" t="s">
        <v>7</v>
      </c>
      <c r="O214" s="111">
        <f t="shared" ref="O214:O221" si="49">L214</f>
        <v>178680</v>
      </c>
      <c r="P214" s="144"/>
    </row>
    <row r="215" spans="1:22" ht="15.6" customHeight="1">
      <c r="A215" s="33">
        <f t="shared" si="44"/>
        <v>133</v>
      </c>
      <c r="B215" s="34" t="s">
        <v>324</v>
      </c>
      <c r="C215" s="36" t="s">
        <v>146</v>
      </c>
      <c r="D215" s="33"/>
      <c r="E215" s="36" t="s">
        <v>7</v>
      </c>
      <c r="F215" s="47" t="s">
        <v>142</v>
      </c>
      <c r="G215" s="36" t="s">
        <v>7</v>
      </c>
      <c r="H215" s="36" t="s">
        <v>7</v>
      </c>
      <c r="I215" s="47" t="s">
        <v>142</v>
      </c>
      <c r="J215" s="36" t="s">
        <v>7</v>
      </c>
      <c r="K215" s="35">
        <v>10690</v>
      </c>
      <c r="L215" s="35">
        <f t="shared" si="47"/>
        <v>128280</v>
      </c>
      <c r="M215" s="36" t="s">
        <v>7</v>
      </c>
      <c r="N215" s="2" t="s">
        <v>7</v>
      </c>
      <c r="O215" s="111">
        <f t="shared" si="49"/>
        <v>128280</v>
      </c>
      <c r="P215" s="144"/>
    </row>
    <row r="216" spans="1:22" ht="15.6" customHeight="1">
      <c r="A216" s="33">
        <f t="shared" si="44"/>
        <v>134</v>
      </c>
      <c r="B216" s="34" t="s">
        <v>325</v>
      </c>
      <c r="C216" s="36" t="s">
        <v>147</v>
      </c>
      <c r="D216" s="33"/>
      <c r="E216" s="36" t="s">
        <v>7</v>
      </c>
      <c r="F216" s="47" t="s">
        <v>142</v>
      </c>
      <c r="G216" s="36" t="s">
        <v>7</v>
      </c>
      <c r="H216" s="36" t="s">
        <v>7</v>
      </c>
      <c r="I216" s="47" t="s">
        <v>142</v>
      </c>
      <c r="J216" s="36" t="s">
        <v>7</v>
      </c>
      <c r="K216" s="35">
        <v>16210</v>
      </c>
      <c r="L216" s="35">
        <f t="shared" si="47"/>
        <v>194520</v>
      </c>
      <c r="M216" s="36" t="s">
        <v>7</v>
      </c>
      <c r="N216" s="2" t="s">
        <v>7</v>
      </c>
      <c r="O216" s="111">
        <f t="shared" si="49"/>
        <v>194520</v>
      </c>
      <c r="P216" s="144"/>
      <c r="Q216" s="22"/>
      <c r="R216" s="22"/>
      <c r="S216" s="22"/>
      <c r="T216" s="22"/>
      <c r="U216" s="22"/>
      <c r="V216" s="22"/>
    </row>
    <row r="217" spans="1:22" ht="15.6" customHeight="1">
      <c r="A217" s="33">
        <f t="shared" si="44"/>
        <v>135</v>
      </c>
      <c r="B217" s="34"/>
      <c r="C217" s="36" t="s">
        <v>144</v>
      </c>
      <c r="D217" s="33"/>
      <c r="E217" s="36" t="s">
        <v>7</v>
      </c>
      <c r="F217" s="47" t="s">
        <v>142</v>
      </c>
      <c r="G217" s="36" t="s">
        <v>7</v>
      </c>
      <c r="H217" s="36" t="s">
        <v>7</v>
      </c>
      <c r="I217" s="47" t="s">
        <v>142</v>
      </c>
      <c r="J217" s="36" t="s">
        <v>7</v>
      </c>
      <c r="K217" s="35"/>
      <c r="L217" s="35">
        <f>9400*12</f>
        <v>112800</v>
      </c>
      <c r="M217" s="36"/>
      <c r="N217" s="2" t="s">
        <v>7</v>
      </c>
      <c r="O217" s="11" t="s">
        <v>14</v>
      </c>
      <c r="P217" s="144"/>
    </row>
    <row r="218" spans="1:22" ht="15.6" customHeight="1">
      <c r="A218" s="33">
        <f t="shared" si="44"/>
        <v>136</v>
      </c>
      <c r="B218" s="34" t="s">
        <v>326</v>
      </c>
      <c r="C218" s="36" t="s">
        <v>148</v>
      </c>
      <c r="D218" s="33"/>
      <c r="E218" s="36" t="s">
        <v>7</v>
      </c>
      <c r="F218" s="47" t="s">
        <v>37</v>
      </c>
      <c r="G218" s="36" t="s">
        <v>7</v>
      </c>
      <c r="H218" s="36" t="s">
        <v>7</v>
      </c>
      <c r="I218" s="47" t="s">
        <v>37</v>
      </c>
      <c r="J218" s="36" t="s">
        <v>7</v>
      </c>
      <c r="K218" s="35">
        <v>16700</v>
      </c>
      <c r="L218" s="35">
        <f t="shared" ref="L218:L221" si="50">+K218*12</f>
        <v>200400</v>
      </c>
      <c r="M218" s="36" t="s">
        <v>7</v>
      </c>
      <c r="N218" s="2" t="s">
        <v>7</v>
      </c>
      <c r="O218" s="111">
        <f t="shared" si="49"/>
        <v>200400</v>
      </c>
      <c r="P218" s="144"/>
      <c r="Q218" s="22"/>
      <c r="R218" s="22"/>
      <c r="S218" s="22"/>
      <c r="T218" s="22"/>
      <c r="U218" s="22"/>
      <c r="V218" s="22"/>
    </row>
    <row r="219" spans="1:22" ht="15.6" customHeight="1">
      <c r="A219" s="33">
        <f t="shared" si="44"/>
        <v>137</v>
      </c>
      <c r="B219" s="34" t="s">
        <v>327</v>
      </c>
      <c r="C219" s="33" t="s">
        <v>149</v>
      </c>
      <c r="D219" s="33"/>
      <c r="E219" s="36" t="s">
        <v>7</v>
      </c>
      <c r="F219" s="47" t="s">
        <v>37</v>
      </c>
      <c r="G219" s="36" t="s">
        <v>7</v>
      </c>
      <c r="H219" s="36" t="s">
        <v>7</v>
      </c>
      <c r="I219" s="47" t="s">
        <v>37</v>
      </c>
      <c r="J219" s="36" t="s">
        <v>7</v>
      </c>
      <c r="K219" s="35">
        <v>14650</v>
      </c>
      <c r="L219" s="35">
        <f t="shared" si="50"/>
        <v>175800</v>
      </c>
      <c r="M219" s="36" t="s">
        <v>7</v>
      </c>
      <c r="N219" s="2" t="s">
        <v>7</v>
      </c>
      <c r="O219" s="111">
        <f t="shared" si="49"/>
        <v>175800</v>
      </c>
      <c r="P219" s="144"/>
      <c r="Q219" s="22"/>
      <c r="R219" s="22"/>
      <c r="S219" s="22"/>
      <c r="T219" s="22"/>
      <c r="U219" s="22"/>
      <c r="V219" s="22"/>
    </row>
    <row r="220" spans="1:22" ht="15.6" customHeight="1">
      <c r="A220" s="33">
        <f t="shared" si="44"/>
        <v>138</v>
      </c>
      <c r="B220" s="34" t="s">
        <v>328</v>
      </c>
      <c r="C220" s="33" t="s">
        <v>150</v>
      </c>
      <c r="D220" s="33"/>
      <c r="E220" s="36" t="s">
        <v>7</v>
      </c>
      <c r="F220" s="47" t="s">
        <v>37</v>
      </c>
      <c r="G220" s="36" t="s">
        <v>7</v>
      </c>
      <c r="H220" s="36" t="s">
        <v>7</v>
      </c>
      <c r="I220" s="47" t="s">
        <v>37</v>
      </c>
      <c r="J220" s="36" t="s">
        <v>7</v>
      </c>
      <c r="K220" s="35">
        <v>14380</v>
      </c>
      <c r="L220" s="35">
        <f t="shared" si="50"/>
        <v>172560</v>
      </c>
      <c r="M220" s="36" t="s">
        <v>7</v>
      </c>
      <c r="N220" s="2" t="s">
        <v>7</v>
      </c>
      <c r="O220" s="111">
        <f t="shared" si="49"/>
        <v>172560</v>
      </c>
      <c r="P220" s="144"/>
      <c r="Q220" s="22"/>
      <c r="R220" s="22"/>
      <c r="S220" s="22"/>
      <c r="T220" s="22"/>
      <c r="U220" s="22"/>
      <c r="V220" s="22"/>
    </row>
    <row r="221" spans="1:22" ht="15.6" customHeight="1">
      <c r="A221" s="33">
        <f t="shared" si="44"/>
        <v>139</v>
      </c>
      <c r="B221" s="34" t="s">
        <v>329</v>
      </c>
      <c r="C221" s="33" t="s">
        <v>151</v>
      </c>
      <c r="D221" s="33"/>
      <c r="E221" s="36" t="s">
        <v>7</v>
      </c>
      <c r="F221" s="47" t="s">
        <v>37</v>
      </c>
      <c r="G221" s="36" t="s">
        <v>7</v>
      </c>
      <c r="H221" s="36" t="s">
        <v>7</v>
      </c>
      <c r="I221" s="47" t="s">
        <v>37</v>
      </c>
      <c r="J221" s="36" t="s">
        <v>7</v>
      </c>
      <c r="K221" s="35">
        <v>12690</v>
      </c>
      <c r="L221" s="35">
        <f t="shared" si="50"/>
        <v>152280</v>
      </c>
      <c r="M221" s="36" t="s">
        <v>7</v>
      </c>
      <c r="N221" s="2" t="s">
        <v>7</v>
      </c>
      <c r="O221" s="111">
        <f t="shared" si="49"/>
        <v>152280</v>
      </c>
      <c r="P221" s="144"/>
      <c r="Q221" s="22"/>
      <c r="R221" s="22"/>
      <c r="S221" s="22"/>
      <c r="T221" s="22"/>
      <c r="U221" s="22"/>
      <c r="V221" s="22"/>
    </row>
    <row r="222" spans="1:22" ht="15.6" customHeight="1">
      <c r="A222" s="52"/>
      <c r="B222" s="84"/>
      <c r="C222" s="59"/>
      <c r="D222" s="52"/>
      <c r="E222" s="33"/>
      <c r="F222" s="42" t="s">
        <v>61</v>
      </c>
      <c r="G222" s="42"/>
      <c r="H222" s="42"/>
      <c r="I222" s="42"/>
      <c r="J222" s="42"/>
      <c r="K222" s="35"/>
      <c r="L222" s="35"/>
      <c r="M222" s="35"/>
      <c r="N222" s="35"/>
      <c r="O222" s="111"/>
      <c r="P222" s="19"/>
      <c r="Q222" s="22"/>
      <c r="R222" s="22"/>
      <c r="S222" s="22"/>
      <c r="T222" s="22"/>
      <c r="U222" s="22"/>
      <c r="V222" s="22"/>
    </row>
    <row r="223" spans="1:22" ht="15.6" customHeight="1">
      <c r="A223" s="33">
        <f>+A221+1</f>
        <v>140</v>
      </c>
      <c r="B223" s="34"/>
      <c r="C223" s="33"/>
      <c r="D223" s="33"/>
      <c r="E223" s="33" t="s">
        <v>7</v>
      </c>
      <c r="F223" s="47" t="s">
        <v>34</v>
      </c>
      <c r="G223" s="33" t="s">
        <v>7</v>
      </c>
      <c r="H223" s="33" t="s">
        <v>7</v>
      </c>
      <c r="I223" s="47" t="s">
        <v>34</v>
      </c>
      <c r="J223" s="33" t="s">
        <v>7</v>
      </c>
      <c r="K223" s="35">
        <v>9000</v>
      </c>
      <c r="L223" s="35">
        <f>+K223*12*29</f>
        <v>3132000</v>
      </c>
      <c r="M223" s="33" t="s">
        <v>7</v>
      </c>
      <c r="N223" s="2" t="s">
        <v>7</v>
      </c>
      <c r="O223" s="11" t="s">
        <v>568</v>
      </c>
      <c r="P223" s="19"/>
      <c r="Q223" s="22"/>
      <c r="R223" s="22"/>
      <c r="S223" s="22"/>
      <c r="T223" s="22"/>
      <c r="U223" s="22"/>
      <c r="V223" s="22"/>
    </row>
    <row r="224" spans="1:22" ht="19.5">
      <c r="A224" s="18"/>
      <c r="B224" s="20"/>
      <c r="C224" s="18"/>
      <c r="D224" s="18"/>
      <c r="E224" s="18"/>
      <c r="F224" s="19"/>
      <c r="G224" s="18"/>
      <c r="H224" s="18"/>
      <c r="I224" s="19"/>
      <c r="J224" s="18"/>
      <c r="K224" s="21"/>
      <c r="L224" s="21"/>
      <c r="M224" s="18"/>
      <c r="N224" s="7"/>
      <c r="O224" s="117">
        <f>+O192+1</f>
        <v>66</v>
      </c>
      <c r="P224" s="19"/>
      <c r="Q224" s="22"/>
      <c r="R224" s="22"/>
      <c r="S224" s="22"/>
      <c r="T224" s="22"/>
      <c r="U224" s="22"/>
      <c r="V224" s="22"/>
    </row>
    <row r="225" spans="1:22" ht="19.5">
      <c r="A225" s="18"/>
      <c r="B225" s="20"/>
      <c r="C225" s="18"/>
      <c r="D225" s="18"/>
      <c r="E225" s="18"/>
      <c r="F225" s="19"/>
      <c r="G225" s="18"/>
      <c r="H225" s="18"/>
      <c r="I225" s="19"/>
      <c r="J225" s="18"/>
      <c r="K225" s="21"/>
      <c r="L225" s="21"/>
      <c r="M225" s="18"/>
      <c r="N225" s="7"/>
      <c r="O225" s="117"/>
      <c r="P225" s="19"/>
      <c r="Q225" s="22"/>
      <c r="R225" s="22"/>
      <c r="S225" s="22"/>
      <c r="T225" s="22"/>
      <c r="U225" s="22"/>
      <c r="V225" s="22"/>
    </row>
    <row r="226" spans="1:22" ht="19.5">
      <c r="A226" s="128"/>
      <c r="B226" s="20"/>
      <c r="C226" s="128"/>
      <c r="D226" s="128"/>
      <c r="E226" s="128"/>
      <c r="F226" s="19"/>
      <c r="G226" s="128"/>
      <c r="H226" s="128"/>
      <c r="I226" s="19"/>
      <c r="J226" s="128"/>
      <c r="K226" s="127"/>
      <c r="L226" s="127"/>
      <c r="M226" s="128"/>
      <c r="N226" s="7"/>
      <c r="O226" s="117"/>
      <c r="P226" s="19"/>
      <c r="Q226" s="22"/>
      <c r="R226" s="22"/>
      <c r="S226" s="22"/>
      <c r="T226" s="22"/>
      <c r="U226" s="22"/>
      <c r="V226" s="22"/>
    </row>
    <row r="227" spans="1:22" ht="19.5">
      <c r="A227" s="128"/>
      <c r="B227" s="20"/>
      <c r="C227" s="128"/>
      <c r="D227" s="128"/>
      <c r="E227" s="128"/>
      <c r="F227" s="19"/>
      <c r="G227" s="128"/>
      <c r="H227" s="128"/>
      <c r="I227" s="19"/>
      <c r="J227" s="128"/>
      <c r="K227" s="127"/>
      <c r="L227" s="127"/>
      <c r="M227" s="128"/>
      <c r="N227" s="7"/>
      <c r="O227" s="117"/>
      <c r="P227" s="19"/>
      <c r="Q227" s="22"/>
      <c r="R227" s="22"/>
      <c r="S227" s="22"/>
      <c r="T227" s="22"/>
      <c r="U227" s="22"/>
      <c r="V227" s="22"/>
    </row>
    <row r="228" spans="1:22" ht="19.5">
      <c r="A228" s="18"/>
      <c r="B228" s="20"/>
      <c r="C228" s="18"/>
      <c r="D228" s="18"/>
      <c r="E228" s="18"/>
      <c r="F228" s="19"/>
      <c r="G228" s="18"/>
      <c r="H228" s="18"/>
      <c r="I228" s="19"/>
      <c r="J228" s="18"/>
      <c r="K228" s="21"/>
      <c r="L228" s="21"/>
      <c r="M228" s="18"/>
      <c r="N228" s="7"/>
      <c r="O228" s="117"/>
      <c r="P228" s="19"/>
      <c r="Q228" s="22"/>
      <c r="R228" s="22"/>
      <c r="S228" s="22"/>
      <c r="T228" s="22"/>
      <c r="U228" s="22"/>
      <c r="V228" s="22"/>
    </row>
    <row r="229" spans="1:22" ht="18" customHeight="1">
      <c r="A229" s="18"/>
      <c r="B229" s="20"/>
      <c r="C229" s="18"/>
      <c r="D229" s="49"/>
      <c r="E229" s="49"/>
      <c r="F229" s="50"/>
      <c r="G229" s="49"/>
      <c r="H229" s="49"/>
      <c r="I229" s="50"/>
      <c r="J229" s="49"/>
      <c r="K229" s="51"/>
      <c r="L229" s="51"/>
      <c r="M229" s="49"/>
      <c r="N229" s="8"/>
      <c r="O229" s="117"/>
      <c r="P229" s="19"/>
      <c r="Q229" s="22"/>
      <c r="R229" s="22"/>
      <c r="S229" s="22"/>
      <c r="T229" s="22"/>
      <c r="U229" s="22"/>
      <c r="V229" s="22"/>
    </row>
    <row r="230" spans="1:22" ht="19.5">
      <c r="A230" s="129" t="s">
        <v>0</v>
      </c>
      <c r="B230" s="129" t="s">
        <v>209</v>
      </c>
      <c r="C230" s="19"/>
      <c r="D230" s="27" t="s">
        <v>210</v>
      </c>
      <c r="E230" s="132" t="s">
        <v>213</v>
      </c>
      <c r="F230" s="133"/>
      <c r="G230" s="134"/>
      <c r="H230" s="132" t="s">
        <v>214</v>
      </c>
      <c r="I230" s="133"/>
      <c r="J230" s="133"/>
      <c r="K230" s="52"/>
      <c r="L230" s="52" t="s">
        <v>4</v>
      </c>
      <c r="M230" s="135" t="s">
        <v>215</v>
      </c>
      <c r="N230" s="136"/>
      <c r="O230" s="137" t="s">
        <v>2</v>
      </c>
      <c r="P230" s="18"/>
      <c r="Q230" s="22"/>
      <c r="R230" s="22"/>
      <c r="S230" s="22"/>
      <c r="T230" s="22"/>
      <c r="U230" s="19"/>
      <c r="V230" s="19"/>
    </row>
    <row r="231" spans="1:22" ht="17.25" customHeight="1">
      <c r="A231" s="130"/>
      <c r="B231" s="130"/>
      <c r="C231" s="26"/>
      <c r="D231" s="27" t="s">
        <v>211</v>
      </c>
      <c r="E231" s="129" t="s">
        <v>212</v>
      </c>
      <c r="F231" s="129" t="s">
        <v>3</v>
      </c>
      <c r="G231" s="129" t="s">
        <v>1</v>
      </c>
      <c r="H231" s="129" t="s">
        <v>212</v>
      </c>
      <c r="I231" s="129" t="s">
        <v>3</v>
      </c>
      <c r="J231" s="129" t="s">
        <v>1</v>
      </c>
      <c r="K231" s="28"/>
      <c r="L231" s="29"/>
      <c r="M231" s="129" t="s">
        <v>215</v>
      </c>
      <c r="N231" s="26" t="s">
        <v>216</v>
      </c>
      <c r="O231" s="137"/>
      <c r="P231" s="18"/>
      <c r="Q231" s="22"/>
      <c r="R231" s="22"/>
      <c r="S231" s="22"/>
      <c r="T231" s="22"/>
      <c r="U231" s="22"/>
      <c r="V231" s="22"/>
    </row>
    <row r="232" spans="1:22" ht="15.75" customHeight="1">
      <c r="A232" s="131"/>
      <c r="B232" s="131"/>
      <c r="C232" s="26"/>
      <c r="D232" s="36"/>
      <c r="E232" s="131"/>
      <c r="F232" s="131"/>
      <c r="G232" s="131"/>
      <c r="H232" s="131"/>
      <c r="I232" s="131"/>
      <c r="J232" s="131"/>
      <c r="K232" s="30"/>
      <c r="L232" s="31"/>
      <c r="M232" s="131"/>
      <c r="N232" s="32" t="s">
        <v>217</v>
      </c>
      <c r="O232" s="137"/>
      <c r="P232" s="18"/>
      <c r="Q232" s="22"/>
      <c r="R232" s="22"/>
      <c r="S232" s="22"/>
      <c r="T232" s="22"/>
      <c r="U232" s="22"/>
      <c r="V232" s="22"/>
    </row>
    <row r="233" spans="1:22" ht="19.5">
      <c r="A233" s="36"/>
      <c r="B233" s="36"/>
      <c r="C233" s="38"/>
      <c r="D233" s="36"/>
      <c r="E233" s="36"/>
      <c r="F233" s="58" t="s">
        <v>504</v>
      </c>
      <c r="G233" s="38"/>
      <c r="H233" s="38"/>
      <c r="I233" s="38"/>
      <c r="J233" s="38"/>
      <c r="K233" s="40"/>
      <c r="L233" s="40"/>
      <c r="M233" s="40"/>
      <c r="N233" s="40"/>
      <c r="O233" s="111"/>
      <c r="P233" s="144"/>
      <c r="Q233" s="22"/>
      <c r="R233" s="22"/>
      <c r="S233" s="22"/>
      <c r="T233" s="22"/>
      <c r="U233" s="22"/>
      <c r="V233" s="22"/>
    </row>
    <row r="234" spans="1:22" ht="21.2" customHeight="1">
      <c r="A234" s="42"/>
      <c r="B234" s="42"/>
      <c r="C234" s="42"/>
      <c r="D234" s="42"/>
      <c r="E234" s="42"/>
      <c r="F234" s="42" t="s">
        <v>10</v>
      </c>
      <c r="G234" s="42"/>
      <c r="H234" s="42"/>
      <c r="I234" s="42"/>
      <c r="J234" s="42"/>
      <c r="K234" s="60"/>
      <c r="L234" s="85"/>
      <c r="M234" s="85"/>
      <c r="N234" s="85"/>
      <c r="O234" s="112"/>
      <c r="P234" s="144"/>
      <c r="Q234" s="22"/>
      <c r="R234" s="22"/>
      <c r="S234" s="22"/>
      <c r="T234" s="22"/>
      <c r="U234" s="22"/>
      <c r="V234" s="22"/>
    </row>
    <row r="235" spans="1:22" ht="21.2" customHeight="1">
      <c r="A235" s="33">
        <f>+A223+1</f>
        <v>141</v>
      </c>
      <c r="B235" s="34" t="s">
        <v>332</v>
      </c>
      <c r="C235" s="33" t="s">
        <v>152</v>
      </c>
      <c r="D235" s="33" t="s">
        <v>492</v>
      </c>
      <c r="E235" s="33" t="s">
        <v>453</v>
      </c>
      <c r="F235" s="47" t="s">
        <v>520</v>
      </c>
      <c r="G235" s="33" t="s">
        <v>6</v>
      </c>
      <c r="H235" s="33" t="s">
        <v>453</v>
      </c>
      <c r="I235" s="47" t="s">
        <v>506</v>
      </c>
      <c r="J235" s="33" t="s">
        <v>6</v>
      </c>
      <c r="K235" s="1">
        <v>66490</v>
      </c>
      <c r="L235" s="35">
        <f>+K235*12</f>
        <v>797880</v>
      </c>
      <c r="M235" s="35">
        <f>5600*12</f>
        <v>67200</v>
      </c>
      <c r="N235" s="2">
        <f>5600*12</f>
        <v>67200</v>
      </c>
      <c r="O235" s="111">
        <f>+N235+M235+L235</f>
        <v>932280</v>
      </c>
      <c r="P235" s="144"/>
      <c r="Q235" s="22"/>
      <c r="R235" s="22"/>
      <c r="S235" s="22"/>
      <c r="T235" s="22"/>
      <c r="U235" s="22"/>
      <c r="V235" s="22"/>
    </row>
    <row r="236" spans="1:22" ht="21.2" customHeight="1">
      <c r="A236" s="33"/>
      <c r="B236" s="34"/>
      <c r="C236" s="33"/>
      <c r="D236" s="33"/>
      <c r="E236" s="33"/>
      <c r="F236" s="47" t="s">
        <v>231</v>
      </c>
      <c r="G236" s="33"/>
      <c r="H236" s="33"/>
      <c r="I236" s="47" t="s">
        <v>231</v>
      </c>
      <c r="J236" s="33"/>
      <c r="K236" s="1"/>
      <c r="L236" s="35"/>
      <c r="M236" s="35"/>
      <c r="N236" s="1"/>
      <c r="O236" s="111"/>
      <c r="P236" s="144"/>
      <c r="Q236" s="22"/>
      <c r="R236" s="22"/>
      <c r="S236" s="22"/>
      <c r="T236" s="22"/>
      <c r="U236" s="22"/>
      <c r="V236" s="22"/>
    </row>
    <row r="237" spans="1:22" ht="21.2" customHeight="1">
      <c r="A237" s="33">
        <f>+A235+1</f>
        <v>142</v>
      </c>
      <c r="B237" s="34" t="s">
        <v>333</v>
      </c>
      <c r="C237" s="33" t="s">
        <v>153</v>
      </c>
      <c r="D237" s="33" t="s">
        <v>485</v>
      </c>
      <c r="E237" s="33" t="s">
        <v>522</v>
      </c>
      <c r="F237" s="47" t="s">
        <v>331</v>
      </c>
      <c r="G237" s="33" t="s">
        <v>13</v>
      </c>
      <c r="H237" s="33" t="s">
        <v>522</v>
      </c>
      <c r="I237" s="47" t="s">
        <v>331</v>
      </c>
      <c r="J237" s="33" t="s">
        <v>13</v>
      </c>
      <c r="K237" s="1">
        <v>43580</v>
      </c>
      <c r="L237" s="35">
        <f>+K237*12</f>
        <v>522960</v>
      </c>
      <c r="M237" s="35">
        <f>1500*12</f>
        <v>18000</v>
      </c>
      <c r="N237" s="1" t="s">
        <v>7</v>
      </c>
      <c r="O237" s="111">
        <f>+M237+L237</f>
        <v>540960</v>
      </c>
      <c r="P237" s="144"/>
      <c r="Q237" s="22"/>
      <c r="R237" s="22"/>
      <c r="S237" s="22"/>
      <c r="T237" s="22"/>
      <c r="U237" s="22"/>
      <c r="V237" s="22"/>
    </row>
    <row r="238" spans="1:22" ht="21.2" customHeight="1">
      <c r="A238" s="33"/>
      <c r="B238" s="34"/>
      <c r="C238" s="33"/>
      <c r="D238" s="33"/>
      <c r="E238" s="33"/>
      <c r="F238" s="47" t="s">
        <v>231</v>
      </c>
      <c r="G238" s="33"/>
      <c r="H238" s="33"/>
      <c r="I238" s="47" t="s">
        <v>231</v>
      </c>
      <c r="J238" s="33"/>
      <c r="K238" s="2"/>
      <c r="L238" s="35" t="s">
        <v>548</v>
      </c>
      <c r="M238" s="35"/>
      <c r="N238" s="2"/>
      <c r="O238" s="111"/>
      <c r="P238" s="144"/>
      <c r="Q238" s="22"/>
      <c r="R238" s="22"/>
      <c r="S238" s="22"/>
      <c r="T238" s="22"/>
      <c r="U238" s="22"/>
      <c r="V238" s="22"/>
    </row>
    <row r="239" spans="1:22" ht="21.2" customHeight="1">
      <c r="A239" s="36">
        <f>+A237+1</f>
        <v>143</v>
      </c>
      <c r="B239" s="36"/>
      <c r="C239" s="26"/>
      <c r="D239" s="36"/>
      <c r="E239" s="36"/>
      <c r="F239" s="37"/>
      <c r="G239" s="36"/>
      <c r="H239" s="36"/>
      <c r="I239" s="37" t="s">
        <v>565</v>
      </c>
      <c r="J239" s="36" t="s">
        <v>564</v>
      </c>
      <c r="K239" s="86"/>
      <c r="L239" s="31"/>
      <c r="M239" s="36"/>
      <c r="N239" s="32"/>
      <c r="O239" s="123" t="s">
        <v>580</v>
      </c>
      <c r="P239" s="144"/>
      <c r="Q239" s="22"/>
      <c r="R239" s="22"/>
      <c r="S239" s="22"/>
      <c r="T239" s="22"/>
      <c r="U239" s="22"/>
      <c r="V239" s="22"/>
    </row>
    <row r="240" spans="1:22" ht="21.2" customHeight="1">
      <c r="A240" s="36"/>
      <c r="B240" s="36"/>
      <c r="C240" s="26"/>
      <c r="D240" s="36"/>
      <c r="E240" s="36"/>
      <c r="F240" s="37"/>
      <c r="G240" s="36"/>
      <c r="H240" s="36"/>
      <c r="I240" s="37" t="s">
        <v>578</v>
      </c>
      <c r="J240" s="36"/>
      <c r="K240" s="86"/>
      <c r="L240" s="31"/>
      <c r="M240" s="36"/>
      <c r="N240" s="32"/>
      <c r="O240" s="124"/>
      <c r="P240" s="144"/>
      <c r="Q240" s="22"/>
      <c r="R240" s="22"/>
      <c r="S240" s="22"/>
      <c r="T240" s="22"/>
      <c r="U240" s="22"/>
      <c r="V240" s="22"/>
    </row>
    <row r="241" spans="1:22" ht="21.2" customHeight="1">
      <c r="A241" s="36">
        <f>+A239+1</f>
        <v>144</v>
      </c>
      <c r="B241" s="37" t="s">
        <v>335</v>
      </c>
      <c r="C241" s="36" t="s">
        <v>157</v>
      </c>
      <c r="D241" s="36" t="s">
        <v>485</v>
      </c>
      <c r="E241" s="36" t="s">
        <v>454</v>
      </c>
      <c r="F241" s="45" t="s">
        <v>156</v>
      </c>
      <c r="G241" s="36" t="s">
        <v>378</v>
      </c>
      <c r="H241" s="36" t="s">
        <v>454</v>
      </c>
      <c r="I241" s="45" t="s">
        <v>156</v>
      </c>
      <c r="J241" s="36" t="s">
        <v>378</v>
      </c>
      <c r="K241" s="6">
        <v>35770</v>
      </c>
      <c r="L241" s="35">
        <f t="shared" ref="L241:L244" si="51">+K241*12</f>
        <v>429240</v>
      </c>
      <c r="M241" s="40" t="s">
        <v>7</v>
      </c>
      <c r="N241" s="4" t="s">
        <v>7</v>
      </c>
      <c r="O241" s="116">
        <f>L241</f>
        <v>429240</v>
      </c>
      <c r="P241" s="144"/>
      <c r="Q241" s="22"/>
      <c r="R241" s="22"/>
      <c r="S241" s="22"/>
      <c r="T241" s="22"/>
      <c r="U241" s="22"/>
      <c r="V241" s="22"/>
    </row>
    <row r="242" spans="1:22" ht="21.2" customHeight="1">
      <c r="A242" s="33">
        <f t="shared" ref="A242:A244" si="52">+A241+1</f>
        <v>145</v>
      </c>
      <c r="B242" s="34" t="s">
        <v>521</v>
      </c>
      <c r="C242" s="33" t="s">
        <v>158</v>
      </c>
      <c r="D242" s="33" t="s">
        <v>485</v>
      </c>
      <c r="E242" s="33" t="s">
        <v>455</v>
      </c>
      <c r="F242" s="47" t="s">
        <v>156</v>
      </c>
      <c r="G242" s="33" t="s">
        <v>378</v>
      </c>
      <c r="H242" s="33" t="s">
        <v>455</v>
      </c>
      <c r="I242" s="47" t="s">
        <v>156</v>
      </c>
      <c r="J242" s="33" t="s">
        <v>378</v>
      </c>
      <c r="K242" s="1">
        <v>34110</v>
      </c>
      <c r="L242" s="35">
        <f t="shared" si="51"/>
        <v>409320</v>
      </c>
      <c r="M242" s="35" t="s">
        <v>7</v>
      </c>
      <c r="N242" s="2" t="s">
        <v>7</v>
      </c>
      <c r="O242" s="111">
        <f t="shared" ref="O242:O244" si="53">L242</f>
        <v>409320</v>
      </c>
      <c r="P242" s="144"/>
      <c r="Q242" s="83"/>
      <c r="R242" s="83"/>
      <c r="S242" s="83"/>
      <c r="T242" s="83"/>
      <c r="U242" s="83"/>
      <c r="V242" s="83"/>
    </row>
    <row r="243" spans="1:22" ht="21.2" customHeight="1">
      <c r="A243" s="33">
        <f t="shared" si="52"/>
        <v>146</v>
      </c>
      <c r="B243" s="34" t="s">
        <v>336</v>
      </c>
      <c r="C243" s="25" t="s">
        <v>160</v>
      </c>
      <c r="D243" s="33" t="s">
        <v>484</v>
      </c>
      <c r="E243" s="33" t="s">
        <v>456</v>
      </c>
      <c r="F243" s="47" t="s">
        <v>159</v>
      </c>
      <c r="G243" s="33" t="s">
        <v>378</v>
      </c>
      <c r="H243" s="33" t="s">
        <v>456</v>
      </c>
      <c r="I243" s="47" t="s">
        <v>159</v>
      </c>
      <c r="J243" s="33" t="s">
        <v>378</v>
      </c>
      <c r="K243" s="1">
        <v>37410</v>
      </c>
      <c r="L243" s="35">
        <f t="shared" si="51"/>
        <v>448920</v>
      </c>
      <c r="M243" s="35" t="s">
        <v>7</v>
      </c>
      <c r="N243" s="2" t="s">
        <v>7</v>
      </c>
      <c r="O243" s="111">
        <f t="shared" si="53"/>
        <v>448920</v>
      </c>
      <c r="P243" s="144"/>
      <c r="Q243" s="83"/>
      <c r="R243" s="83"/>
      <c r="S243" s="83"/>
      <c r="T243" s="83"/>
      <c r="U243" s="83"/>
      <c r="V243" s="83"/>
    </row>
    <row r="244" spans="1:22" ht="21.2" customHeight="1">
      <c r="A244" s="33">
        <f t="shared" si="52"/>
        <v>147</v>
      </c>
      <c r="B244" s="34" t="s">
        <v>337</v>
      </c>
      <c r="C244" s="33" t="s">
        <v>161</v>
      </c>
      <c r="D244" s="33" t="s">
        <v>488</v>
      </c>
      <c r="E244" s="33" t="s">
        <v>457</v>
      </c>
      <c r="F244" s="47" t="s">
        <v>28</v>
      </c>
      <c r="G244" s="33" t="s">
        <v>376</v>
      </c>
      <c r="H244" s="33" t="s">
        <v>457</v>
      </c>
      <c r="I244" s="47" t="s">
        <v>28</v>
      </c>
      <c r="J244" s="33" t="s">
        <v>376</v>
      </c>
      <c r="K244" s="1">
        <v>25660</v>
      </c>
      <c r="L244" s="35">
        <f t="shared" si="51"/>
        <v>307920</v>
      </c>
      <c r="M244" s="35" t="s">
        <v>7</v>
      </c>
      <c r="N244" s="2" t="s">
        <v>7</v>
      </c>
      <c r="O244" s="111">
        <f t="shared" si="53"/>
        <v>307920</v>
      </c>
      <c r="P244" s="144"/>
      <c r="Q244" s="22"/>
      <c r="R244" s="22"/>
      <c r="S244" s="22"/>
      <c r="T244" s="22"/>
      <c r="U244" s="22"/>
      <c r="V244" s="22"/>
    </row>
    <row r="245" spans="1:22" ht="21.2" customHeight="1">
      <c r="A245" s="33"/>
      <c r="B245" s="34"/>
      <c r="C245" s="42"/>
      <c r="D245" s="33"/>
      <c r="E245" s="33"/>
      <c r="F245" s="42" t="s">
        <v>36</v>
      </c>
      <c r="G245" s="42"/>
      <c r="H245" s="42"/>
      <c r="I245" s="42"/>
      <c r="J245" s="42"/>
      <c r="K245" s="35"/>
      <c r="L245" s="35"/>
      <c r="M245" s="35"/>
      <c r="N245" s="35"/>
      <c r="O245" s="111"/>
      <c r="P245" s="144"/>
      <c r="Q245" s="83"/>
      <c r="R245" s="83"/>
      <c r="S245" s="83"/>
      <c r="T245" s="83"/>
      <c r="U245" s="83"/>
      <c r="V245" s="83"/>
    </row>
    <row r="246" spans="1:22" ht="21.2" customHeight="1">
      <c r="A246" s="33">
        <f>+A244+1</f>
        <v>148</v>
      </c>
      <c r="B246" s="34" t="s">
        <v>338</v>
      </c>
      <c r="C246" s="33" t="s">
        <v>162</v>
      </c>
      <c r="D246" s="33"/>
      <c r="E246" s="33" t="s">
        <v>7</v>
      </c>
      <c r="F246" s="47" t="s">
        <v>37</v>
      </c>
      <c r="G246" s="33" t="s">
        <v>7</v>
      </c>
      <c r="H246" s="33" t="s">
        <v>7</v>
      </c>
      <c r="I246" s="47" t="s">
        <v>37</v>
      </c>
      <c r="J246" s="33" t="s">
        <v>7</v>
      </c>
      <c r="K246" s="35">
        <v>14290</v>
      </c>
      <c r="L246" s="35">
        <f t="shared" ref="L246:L250" si="54">+K246*12</f>
        <v>171480</v>
      </c>
      <c r="M246" s="35" t="s">
        <v>7</v>
      </c>
      <c r="N246" s="2" t="s">
        <v>7</v>
      </c>
      <c r="O246" s="111">
        <f>L246</f>
        <v>171480</v>
      </c>
      <c r="P246" s="144"/>
      <c r="Q246" s="22"/>
      <c r="R246" s="22"/>
      <c r="S246" s="22"/>
      <c r="T246" s="22"/>
      <c r="U246" s="22"/>
      <c r="V246" s="22"/>
    </row>
    <row r="247" spans="1:22" ht="21.2" customHeight="1">
      <c r="A247" s="33">
        <f>+A246+1</f>
        <v>149</v>
      </c>
      <c r="B247" s="34" t="s">
        <v>340</v>
      </c>
      <c r="C247" s="33" t="s">
        <v>164</v>
      </c>
      <c r="D247" s="33"/>
      <c r="E247" s="33" t="s">
        <v>7</v>
      </c>
      <c r="F247" s="47" t="s">
        <v>37</v>
      </c>
      <c r="G247" s="33" t="s">
        <v>7</v>
      </c>
      <c r="H247" s="33" t="s">
        <v>7</v>
      </c>
      <c r="I247" s="47" t="s">
        <v>37</v>
      </c>
      <c r="J247" s="33" t="s">
        <v>7</v>
      </c>
      <c r="K247" s="35">
        <v>12690</v>
      </c>
      <c r="L247" s="35">
        <f t="shared" si="54"/>
        <v>152280</v>
      </c>
      <c r="M247" s="35" t="s">
        <v>7</v>
      </c>
      <c r="N247" s="2" t="s">
        <v>7</v>
      </c>
      <c r="O247" s="111">
        <f t="shared" ref="O247:O250" si="55">L247</f>
        <v>152280</v>
      </c>
      <c r="P247" s="144"/>
      <c r="Q247" s="22"/>
      <c r="R247" s="22"/>
      <c r="S247" s="22"/>
      <c r="T247" s="22"/>
      <c r="U247" s="22"/>
      <c r="V247" s="22"/>
    </row>
    <row r="248" spans="1:22" ht="21.2" customHeight="1">
      <c r="A248" s="33">
        <f t="shared" ref="A248:A250" si="56">+A247+1</f>
        <v>150</v>
      </c>
      <c r="B248" s="34" t="s">
        <v>342</v>
      </c>
      <c r="C248" s="33"/>
      <c r="D248" s="33"/>
      <c r="E248" s="35" t="s">
        <v>7</v>
      </c>
      <c r="F248" s="47" t="s">
        <v>37</v>
      </c>
      <c r="G248" s="35" t="s">
        <v>7</v>
      </c>
      <c r="H248" s="35" t="s">
        <v>7</v>
      </c>
      <c r="I248" s="47" t="s">
        <v>37</v>
      </c>
      <c r="J248" s="35" t="s">
        <v>7</v>
      </c>
      <c r="K248" s="35">
        <v>11500</v>
      </c>
      <c r="L248" s="35">
        <f t="shared" si="54"/>
        <v>138000</v>
      </c>
      <c r="M248" s="35" t="s">
        <v>7</v>
      </c>
      <c r="N248" s="35" t="s">
        <v>7</v>
      </c>
      <c r="O248" s="111">
        <f>L248</f>
        <v>138000</v>
      </c>
      <c r="P248" s="144"/>
      <c r="Q248" s="22"/>
      <c r="R248" s="22"/>
      <c r="S248" s="22"/>
      <c r="T248" s="22"/>
      <c r="U248" s="22"/>
      <c r="V248" s="22"/>
    </row>
    <row r="249" spans="1:22" ht="21.2" customHeight="1">
      <c r="A249" s="33">
        <f t="shared" si="56"/>
        <v>151</v>
      </c>
      <c r="B249" s="34" t="s">
        <v>537</v>
      </c>
      <c r="C249" s="33" t="s">
        <v>7</v>
      </c>
      <c r="D249" s="33"/>
      <c r="E249" s="35" t="s">
        <v>7</v>
      </c>
      <c r="F249" s="47" t="s">
        <v>37</v>
      </c>
      <c r="G249" s="35" t="s">
        <v>7</v>
      </c>
      <c r="H249" s="35" t="s">
        <v>7</v>
      </c>
      <c r="I249" s="47" t="s">
        <v>37</v>
      </c>
      <c r="J249" s="35" t="s">
        <v>7</v>
      </c>
      <c r="K249" s="35">
        <v>11500</v>
      </c>
      <c r="L249" s="35">
        <f t="shared" si="54"/>
        <v>138000</v>
      </c>
      <c r="M249" s="35" t="s">
        <v>7</v>
      </c>
      <c r="N249" s="35" t="s">
        <v>7</v>
      </c>
      <c r="O249" s="111">
        <f>L249</f>
        <v>138000</v>
      </c>
      <c r="P249" s="144"/>
      <c r="Q249" s="22"/>
      <c r="R249" s="22"/>
      <c r="S249" s="22"/>
      <c r="T249" s="22"/>
      <c r="U249" s="22"/>
      <c r="V249" s="22"/>
    </row>
    <row r="250" spans="1:22" ht="21.2" customHeight="1">
      <c r="A250" s="33">
        <f t="shared" si="56"/>
        <v>152</v>
      </c>
      <c r="B250" s="34" t="s">
        <v>341</v>
      </c>
      <c r="C250" s="33" t="s">
        <v>165</v>
      </c>
      <c r="D250" s="33"/>
      <c r="E250" s="33" t="s">
        <v>7</v>
      </c>
      <c r="F250" s="47" t="s">
        <v>547</v>
      </c>
      <c r="G250" s="33" t="s">
        <v>7</v>
      </c>
      <c r="H250" s="33" t="s">
        <v>7</v>
      </c>
      <c r="I250" s="47" t="s">
        <v>547</v>
      </c>
      <c r="J250" s="33" t="s">
        <v>7</v>
      </c>
      <c r="K250" s="40">
        <v>15000</v>
      </c>
      <c r="L250" s="35">
        <f t="shared" si="54"/>
        <v>180000</v>
      </c>
      <c r="M250" s="35" t="s">
        <v>7</v>
      </c>
      <c r="N250" s="2" t="s">
        <v>7</v>
      </c>
      <c r="O250" s="111">
        <f t="shared" si="55"/>
        <v>180000</v>
      </c>
      <c r="P250" s="144"/>
      <c r="Q250" s="22"/>
      <c r="R250" s="22"/>
      <c r="S250" s="22"/>
      <c r="T250" s="22"/>
      <c r="U250" s="22"/>
      <c r="V250" s="22"/>
    </row>
    <row r="251" spans="1:22" ht="21.2" customHeight="1">
      <c r="A251" s="33"/>
      <c r="B251" s="34"/>
      <c r="C251" s="42"/>
      <c r="D251" s="33"/>
      <c r="E251" s="33"/>
      <c r="F251" s="42" t="s">
        <v>61</v>
      </c>
      <c r="G251" s="42"/>
      <c r="H251" s="42"/>
      <c r="I251" s="42"/>
      <c r="J251" s="42"/>
      <c r="K251" s="35"/>
      <c r="L251" s="35"/>
      <c r="M251" s="35"/>
      <c r="N251" s="35"/>
      <c r="O251" s="111"/>
      <c r="P251" s="144"/>
      <c r="Q251" s="22"/>
      <c r="R251" s="22"/>
      <c r="S251" s="22"/>
      <c r="T251" s="22"/>
      <c r="U251" s="22"/>
      <c r="V251" s="22"/>
    </row>
    <row r="252" spans="1:22" ht="21.2" customHeight="1">
      <c r="A252" s="33">
        <f>+A250+1</f>
        <v>153</v>
      </c>
      <c r="B252" s="34"/>
      <c r="C252" s="33" t="s">
        <v>166</v>
      </c>
      <c r="D252" s="33"/>
      <c r="E252" s="33" t="s">
        <v>7</v>
      </c>
      <c r="F252" s="47" t="s">
        <v>34</v>
      </c>
      <c r="G252" s="33" t="s">
        <v>7</v>
      </c>
      <c r="H252" s="33" t="s">
        <v>7</v>
      </c>
      <c r="I252" s="47" t="s">
        <v>34</v>
      </c>
      <c r="J252" s="33" t="s">
        <v>7</v>
      </c>
      <c r="K252" s="35">
        <v>9000</v>
      </c>
      <c r="L252" s="35">
        <f>+K252*12</f>
        <v>108000</v>
      </c>
      <c r="M252" s="35" t="s">
        <v>7</v>
      </c>
      <c r="N252" s="2" t="s">
        <v>7</v>
      </c>
      <c r="O252" s="111">
        <f>L252</f>
        <v>108000</v>
      </c>
      <c r="P252" s="144"/>
      <c r="Q252" s="22"/>
      <c r="R252" s="22"/>
      <c r="S252" s="22"/>
      <c r="T252" s="22"/>
      <c r="U252" s="22"/>
      <c r="V252" s="22"/>
    </row>
    <row r="253" spans="1:22" ht="19.5">
      <c r="A253" s="18"/>
      <c r="B253" s="20"/>
      <c r="C253" s="18"/>
      <c r="D253" s="18"/>
      <c r="E253" s="18"/>
      <c r="F253" s="19"/>
      <c r="G253" s="18"/>
      <c r="H253" s="18"/>
      <c r="I253" s="19"/>
      <c r="J253" s="18"/>
      <c r="K253" s="21"/>
      <c r="L253" s="21"/>
      <c r="M253" s="21"/>
      <c r="N253" s="7"/>
      <c r="O253" s="117"/>
      <c r="P253" s="144"/>
      <c r="Q253" s="22"/>
      <c r="R253" s="22"/>
      <c r="S253" s="22"/>
      <c r="T253" s="22"/>
      <c r="U253" s="22"/>
      <c r="V253" s="22"/>
    </row>
    <row r="254" spans="1:22" ht="19.5">
      <c r="A254" s="18"/>
      <c r="B254" s="20"/>
      <c r="C254" s="18"/>
      <c r="D254" s="18"/>
      <c r="E254" s="18"/>
      <c r="F254" s="19"/>
      <c r="G254" s="18"/>
      <c r="H254" s="18"/>
      <c r="I254" s="19"/>
      <c r="J254" s="18"/>
      <c r="K254" s="21"/>
      <c r="L254" s="21"/>
      <c r="M254" s="21"/>
      <c r="N254" s="7"/>
      <c r="O254" s="117">
        <f>+O224+1</f>
        <v>67</v>
      </c>
      <c r="P254" s="144"/>
      <c r="Q254" s="22"/>
      <c r="R254" s="22"/>
      <c r="S254" s="22"/>
      <c r="T254" s="22"/>
      <c r="U254" s="22"/>
      <c r="V254" s="22"/>
    </row>
    <row r="255" spans="1:22" ht="19.5">
      <c r="A255" s="128"/>
      <c r="B255" s="20"/>
      <c r="C255" s="128"/>
      <c r="D255" s="128"/>
      <c r="E255" s="128"/>
      <c r="F255" s="19"/>
      <c r="G255" s="128"/>
      <c r="H255" s="128"/>
      <c r="I255" s="19"/>
      <c r="J255" s="128"/>
      <c r="K255" s="127"/>
      <c r="L255" s="127"/>
      <c r="M255" s="127"/>
      <c r="N255" s="7"/>
      <c r="O255" s="117"/>
      <c r="P255" s="144"/>
      <c r="Q255" s="22"/>
      <c r="R255" s="22"/>
      <c r="S255" s="22"/>
      <c r="T255" s="22"/>
      <c r="U255" s="22"/>
      <c r="V255" s="22"/>
    </row>
    <row r="256" spans="1:22" ht="11.25" customHeight="1">
      <c r="A256" s="18"/>
      <c r="B256" s="20"/>
      <c r="C256" s="18"/>
      <c r="D256" s="18"/>
      <c r="E256" s="18"/>
      <c r="F256" s="19"/>
      <c r="G256" s="18"/>
      <c r="H256" s="18"/>
      <c r="I256" s="19"/>
      <c r="J256" s="18"/>
      <c r="K256" s="21"/>
      <c r="L256" s="21"/>
      <c r="M256" s="21"/>
      <c r="N256" s="7"/>
      <c r="O256" s="117"/>
      <c r="P256" s="144"/>
      <c r="Q256" s="22"/>
      <c r="R256" s="22"/>
      <c r="S256" s="22"/>
      <c r="T256" s="22"/>
      <c r="U256" s="22"/>
      <c r="V256" s="22"/>
    </row>
    <row r="257" spans="1:22" ht="10.5" customHeight="1">
      <c r="A257" s="18"/>
      <c r="B257" s="20"/>
      <c r="C257" s="18"/>
      <c r="D257" s="49"/>
      <c r="E257" s="49"/>
      <c r="F257" s="50"/>
      <c r="G257" s="49"/>
      <c r="H257" s="49"/>
      <c r="I257" s="50"/>
      <c r="J257" s="49"/>
      <c r="K257" s="51"/>
      <c r="L257" s="51"/>
      <c r="M257" s="51"/>
      <c r="N257" s="8"/>
      <c r="O257" s="117"/>
      <c r="P257" s="144"/>
      <c r="Q257" s="22"/>
      <c r="R257" s="22"/>
      <c r="S257" s="22"/>
      <c r="T257" s="22"/>
      <c r="U257" s="22"/>
      <c r="V257" s="22"/>
    </row>
    <row r="258" spans="1:22" ht="19.5">
      <c r="A258" s="129" t="s">
        <v>0</v>
      </c>
      <c r="B258" s="129" t="s">
        <v>209</v>
      </c>
      <c r="C258" s="19"/>
      <c r="D258" s="27" t="s">
        <v>210</v>
      </c>
      <c r="E258" s="132" t="s">
        <v>213</v>
      </c>
      <c r="F258" s="133"/>
      <c r="G258" s="134"/>
      <c r="H258" s="132" t="s">
        <v>214</v>
      </c>
      <c r="I258" s="133"/>
      <c r="J258" s="133"/>
      <c r="K258" s="52"/>
      <c r="L258" s="52" t="s">
        <v>4</v>
      </c>
      <c r="M258" s="135" t="s">
        <v>215</v>
      </c>
      <c r="N258" s="136"/>
      <c r="O258" s="137" t="s">
        <v>2</v>
      </c>
      <c r="P258" s="144"/>
      <c r="Q258" s="22"/>
      <c r="R258" s="22"/>
      <c r="S258" s="22"/>
      <c r="T258" s="22"/>
      <c r="U258" s="19"/>
      <c r="V258" s="19"/>
    </row>
    <row r="259" spans="1:22" ht="17.25" customHeight="1">
      <c r="A259" s="130"/>
      <c r="B259" s="130"/>
      <c r="C259" s="26"/>
      <c r="D259" s="27" t="s">
        <v>211</v>
      </c>
      <c r="E259" s="129" t="s">
        <v>212</v>
      </c>
      <c r="F259" s="129" t="s">
        <v>3</v>
      </c>
      <c r="G259" s="129" t="s">
        <v>1</v>
      </c>
      <c r="H259" s="129" t="s">
        <v>212</v>
      </c>
      <c r="I259" s="129" t="s">
        <v>3</v>
      </c>
      <c r="J259" s="129" t="s">
        <v>1</v>
      </c>
      <c r="K259" s="28"/>
      <c r="L259" s="29"/>
      <c r="M259" s="129" t="s">
        <v>215</v>
      </c>
      <c r="N259" s="26" t="s">
        <v>216</v>
      </c>
      <c r="O259" s="137"/>
      <c r="P259" s="144"/>
      <c r="Q259" s="22"/>
      <c r="R259" s="22"/>
      <c r="S259" s="22"/>
      <c r="T259" s="22"/>
      <c r="U259" s="22"/>
      <c r="V259" s="22"/>
    </row>
    <row r="260" spans="1:22" ht="15.75" customHeight="1">
      <c r="A260" s="131"/>
      <c r="B260" s="131"/>
      <c r="C260" s="26"/>
      <c r="D260" s="36"/>
      <c r="E260" s="131"/>
      <c r="F260" s="131"/>
      <c r="G260" s="131"/>
      <c r="H260" s="131"/>
      <c r="I260" s="131"/>
      <c r="J260" s="131"/>
      <c r="K260" s="30"/>
      <c r="L260" s="31"/>
      <c r="M260" s="131"/>
      <c r="N260" s="32" t="s">
        <v>217</v>
      </c>
      <c r="O260" s="137"/>
      <c r="P260" s="144"/>
      <c r="Q260" s="22"/>
      <c r="R260" s="22"/>
      <c r="S260" s="22"/>
      <c r="T260" s="22"/>
      <c r="U260" s="22"/>
      <c r="V260" s="22"/>
    </row>
    <row r="261" spans="1:22" ht="16.7" customHeight="1">
      <c r="A261" s="42"/>
      <c r="B261" s="42"/>
      <c r="C261" s="42"/>
      <c r="D261" s="42"/>
      <c r="E261" s="42"/>
      <c r="F261" s="42" t="s">
        <v>10</v>
      </c>
      <c r="G261" s="42"/>
      <c r="H261" s="42"/>
      <c r="I261" s="42"/>
      <c r="J261" s="42"/>
      <c r="K261" s="43"/>
      <c r="L261" s="43"/>
      <c r="M261" s="43"/>
      <c r="N261" s="43"/>
      <c r="O261" s="112"/>
      <c r="P261" s="144"/>
      <c r="Q261" s="19"/>
      <c r="R261" s="19"/>
      <c r="S261" s="19"/>
      <c r="T261" s="19"/>
      <c r="U261" s="19"/>
      <c r="V261" s="19"/>
    </row>
    <row r="262" spans="1:22" ht="16.7" customHeight="1">
      <c r="A262" s="33">
        <f>+A252+1</f>
        <v>154</v>
      </c>
      <c r="B262" s="34" t="s">
        <v>559</v>
      </c>
      <c r="C262" s="33" t="s">
        <v>167</v>
      </c>
      <c r="D262" s="33" t="s">
        <v>494</v>
      </c>
      <c r="E262" s="33" t="s">
        <v>458</v>
      </c>
      <c r="F262" s="47" t="s">
        <v>343</v>
      </c>
      <c r="G262" s="33" t="s">
        <v>6</v>
      </c>
      <c r="H262" s="33" t="s">
        <v>458</v>
      </c>
      <c r="I262" s="47" t="s">
        <v>343</v>
      </c>
      <c r="J262" s="33" t="s">
        <v>6</v>
      </c>
      <c r="K262" s="1">
        <v>46560</v>
      </c>
      <c r="L262" s="35">
        <f>+K262*12</f>
        <v>558720</v>
      </c>
      <c r="M262" s="35">
        <f>5600*12</f>
        <v>67200</v>
      </c>
      <c r="N262" s="2">
        <f>5600*12</f>
        <v>67200</v>
      </c>
      <c r="O262" s="111">
        <f>+N262+M262+L262</f>
        <v>693120</v>
      </c>
      <c r="P262" s="144"/>
      <c r="Q262" s="22"/>
      <c r="R262" s="22"/>
      <c r="S262" s="22"/>
      <c r="T262" s="22"/>
      <c r="U262" s="22"/>
      <c r="V262" s="22"/>
    </row>
    <row r="263" spans="1:22" ht="16.7" customHeight="1">
      <c r="A263" s="33"/>
      <c r="B263" s="34"/>
      <c r="C263" s="33"/>
      <c r="D263" s="33"/>
      <c r="E263" s="33"/>
      <c r="F263" s="47" t="s">
        <v>344</v>
      </c>
      <c r="G263" s="33"/>
      <c r="H263" s="33"/>
      <c r="I263" s="47" t="s">
        <v>344</v>
      </c>
      <c r="J263" s="33"/>
      <c r="K263" s="1"/>
      <c r="L263" s="35"/>
      <c r="M263" s="35"/>
      <c r="N263" s="2"/>
      <c r="O263" s="111"/>
      <c r="P263" s="144"/>
      <c r="Q263" s="22"/>
      <c r="R263" s="22"/>
      <c r="S263" s="22"/>
      <c r="T263" s="22"/>
      <c r="U263" s="22"/>
      <c r="V263" s="22"/>
    </row>
    <row r="264" spans="1:22" ht="16.7" customHeight="1">
      <c r="A264" s="33">
        <f>+A262+1</f>
        <v>155</v>
      </c>
      <c r="B264" s="34" t="s">
        <v>348</v>
      </c>
      <c r="C264" s="33" t="s">
        <v>168</v>
      </c>
      <c r="D264" s="33" t="s">
        <v>495</v>
      </c>
      <c r="E264" s="33" t="s">
        <v>459</v>
      </c>
      <c r="F264" s="47" t="s">
        <v>345</v>
      </c>
      <c r="G264" s="33" t="s">
        <v>13</v>
      </c>
      <c r="H264" s="33" t="s">
        <v>459</v>
      </c>
      <c r="I264" s="47" t="s">
        <v>345</v>
      </c>
      <c r="J264" s="33" t="s">
        <v>13</v>
      </c>
      <c r="K264" s="35">
        <v>39080</v>
      </c>
      <c r="L264" s="35">
        <f>+K264*12</f>
        <v>468960</v>
      </c>
      <c r="M264" s="35">
        <f>1500*12</f>
        <v>18000</v>
      </c>
      <c r="N264" s="1" t="s">
        <v>7</v>
      </c>
      <c r="O264" s="111">
        <f>+M264+L264</f>
        <v>486960</v>
      </c>
      <c r="P264" s="144"/>
      <c r="Q264" s="22"/>
      <c r="R264" s="22"/>
      <c r="S264" s="22"/>
      <c r="T264" s="22"/>
      <c r="U264" s="22"/>
      <c r="V264" s="22"/>
    </row>
    <row r="265" spans="1:22" ht="16.7" customHeight="1">
      <c r="A265" s="33"/>
      <c r="B265" s="34"/>
      <c r="C265" s="33"/>
      <c r="D265" s="33"/>
      <c r="E265" s="33"/>
      <c r="F265" s="47" t="s">
        <v>344</v>
      </c>
      <c r="G265" s="33"/>
      <c r="H265" s="33"/>
      <c r="I265" s="47" t="s">
        <v>344</v>
      </c>
      <c r="J265" s="33"/>
      <c r="K265" s="35"/>
      <c r="L265" s="35"/>
      <c r="M265" s="35"/>
      <c r="N265" s="2"/>
      <c r="O265" s="111"/>
      <c r="P265" s="144"/>
      <c r="Q265" s="22"/>
      <c r="R265" s="22"/>
      <c r="S265" s="22"/>
      <c r="T265" s="22"/>
      <c r="U265" s="22"/>
      <c r="V265" s="22"/>
    </row>
    <row r="266" spans="1:22" ht="16.7" customHeight="1">
      <c r="A266" s="36">
        <f>+A264+1</f>
        <v>156</v>
      </c>
      <c r="B266" s="36" t="s">
        <v>7</v>
      </c>
      <c r="C266" s="36" t="s">
        <v>169</v>
      </c>
      <c r="D266" s="36"/>
      <c r="E266" s="36" t="s">
        <v>460</v>
      </c>
      <c r="F266" s="45" t="s">
        <v>346</v>
      </c>
      <c r="G266" s="36" t="s">
        <v>13</v>
      </c>
      <c r="H266" s="36" t="s">
        <v>460</v>
      </c>
      <c r="I266" s="45" t="s">
        <v>346</v>
      </c>
      <c r="J266" s="36" t="s">
        <v>13</v>
      </c>
      <c r="K266" s="6"/>
      <c r="L266" s="40">
        <v>393600</v>
      </c>
      <c r="M266" s="40">
        <f>1500*12</f>
        <v>18000</v>
      </c>
      <c r="N266" s="2" t="s">
        <v>7</v>
      </c>
      <c r="O266" s="11" t="s">
        <v>14</v>
      </c>
      <c r="P266" s="144"/>
      <c r="Q266" s="22"/>
      <c r="R266" s="22"/>
      <c r="S266" s="22"/>
      <c r="T266" s="22"/>
      <c r="U266" s="22"/>
      <c r="V266" s="22"/>
    </row>
    <row r="267" spans="1:22" ht="16.7" customHeight="1">
      <c r="A267" s="33"/>
      <c r="B267" s="34"/>
      <c r="C267" s="33"/>
      <c r="D267" s="33"/>
      <c r="E267" s="33"/>
      <c r="F267" s="47" t="s">
        <v>347</v>
      </c>
      <c r="G267" s="33"/>
      <c r="H267" s="33"/>
      <c r="I267" s="47" t="s">
        <v>347</v>
      </c>
      <c r="J267" s="33"/>
      <c r="K267" s="1"/>
      <c r="L267" s="35"/>
      <c r="M267" s="35"/>
      <c r="N267" s="2"/>
      <c r="O267" s="111"/>
      <c r="P267" s="144"/>
      <c r="Q267" s="22"/>
      <c r="R267" s="22"/>
      <c r="S267" s="22"/>
      <c r="T267" s="22"/>
      <c r="U267" s="22"/>
      <c r="V267" s="22"/>
    </row>
    <row r="268" spans="1:22" ht="16.7" customHeight="1">
      <c r="A268" s="33">
        <f>+A266+1</f>
        <v>157</v>
      </c>
      <c r="B268" s="34" t="s">
        <v>349</v>
      </c>
      <c r="C268" s="33" t="s">
        <v>171</v>
      </c>
      <c r="D268" s="33" t="s">
        <v>488</v>
      </c>
      <c r="E268" s="33" t="s">
        <v>481</v>
      </c>
      <c r="F268" s="47" t="s">
        <v>170</v>
      </c>
      <c r="G268" s="33" t="s">
        <v>378</v>
      </c>
      <c r="H268" s="33" t="s">
        <v>481</v>
      </c>
      <c r="I268" s="47" t="s">
        <v>170</v>
      </c>
      <c r="J268" s="33" t="s">
        <v>378</v>
      </c>
      <c r="K268" s="2">
        <v>31340</v>
      </c>
      <c r="L268" s="35">
        <f t="shared" ref="L268:L271" si="57">+K268*12</f>
        <v>376080</v>
      </c>
      <c r="M268" s="35" t="s">
        <v>7</v>
      </c>
      <c r="N268" s="2" t="s">
        <v>7</v>
      </c>
      <c r="O268" s="111">
        <f>L268</f>
        <v>376080</v>
      </c>
      <c r="P268" s="144"/>
      <c r="Q268" s="22"/>
      <c r="R268" s="22"/>
      <c r="S268" s="22"/>
      <c r="T268" s="22"/>
      <c r="U268" s="22"/>
      <c r="V268" s="22"/>
    </row>
    <row r="269" spans="1:22" ht="16.7" customHeight="1">
      <c r="A269" s="33">
        <f>+A268+1</f>
        <v>158</v>
      </c>
      <c r="B269" s="34" t="s">
        <v>560</v>
      </c>
      <c r="C269" s="33" t="s">
        <v>173</v>
      </c>
      <c r="D269" s="33" t="s">
        <v>492</v>
      </c>
      <c r="E269" s="33" t="s">
        <v>479</v>
      </c>
      <c r="F269" s="47" t="s">
        <v>172</v>
      </c>
      <c r="G269" s="33" t="s">
        <v>477</v>
      </c>
      <c r="H269" s="33" t="s">
        <v>479</v>
      </c>
      <c r="I269" s="47" t="s">
        <v>172</v>
      </c>
      <c r="J269" s="33" t="s">
        <v>477</v>
      </c>
      <c r="K269" s="2">
        <v>17290</v>
      </c>
      <c r="L269" s="35">
        <f t="shared" si="57"/>
        <v>207480</v>
      </c>
      <c r="M269" s="35" t="s">
        <v>7</v>
      </c>
      <c r="N269" s="2" t="s">
        <v>7</v>
      </c>
      <c r="O269" s="111">
        <f>L269</f>
        <v>207480</v>
      </c>
      <c r="P269" s="144"/>
      <c r="Q269" s="83"/>
      <c r="R269" s="83"/>
      <c r="S269" s="83"/>
      <c r="T269" s="83"/>
      <c r="U269" s="83"/>
      <c r="V269" s="83"/>
    </row>
    <row r="270" spans="1:22" ht="16.7" customHeight="1">
      <c r="A270" s="33">
        <f t="shared" ref="A270:A271" si="58">+A269+1</f>
        <v>159</v>
      </c>
      <c r="B270" s="34" t="s">
        <v>350</v>
      </c>
      <c r="C270" s="33" t="s">
        <v>175</v>
      </c>
      <c r="D270" s="33" t="s">
        <v>497</v>
      </c>
      <c r="E270" s="33" t="s">
        <v>480</v>
      </c>
      <c r="F270" s="47" t="s">
        <v>174</v>
      </c>
      <c r="G270" s="33" t="s">
        <v>378</v>
      </c>
      <c r="H270" s="33" t="s">
        <v>480</v>
      </c>
      <c r="I270" s="47" t="s">
        <v>174</v>
      </c>
      <c r="J270" s="33" t="s">
        <v>378</v>
      </c>
      <c r="K270" s="2">
        <v>29680</v>
      </c>
      <c r="L270" s="35">
        <f t="shared" si="57"/>
        <v>356160</v>
      </c>
      <c r="M270" s="35" t="s">
        <v>7</v>
      </c>
      <c r="N270" s="2" t="s">
        <v>7</v>
      </c>
      <c r="O270" s="111">
        <f t="shared" ref="O270:O271" si="59">L270</f>
        <v>356160</v>
      </c>
      <c r="P270" s="144"/>
      <c r="Q270" s="83"/>
      <c r="R270" s="83"/>
      <c r="S270" s="83"/>
      <c r="T270" s="83"/>
      <c r="U270" s="83"/>
      <c r="V270" s="83"/>
    </row>
    <row r="271" spans="1:22" ht="16.7" customHeight="1">
      <c r="A271" s="33">
        <f t="shared" si="58"/>
        <v>160</v>
      </c>
      <c r="B271" s="34" t="s">
        <v>351</v>
      </c>
      <c r="C271" s="33" t="s">
        <v>177</v>
      </c>
      <c r="D271" s="33" t="s">
        <v>488</v>
      </c>
      <c r="E271" s="33" t="s">
        <v>461</v>
      </c>
      <c r="F271" s="47" t="s">
        <v>176</v>
      </c>
      <c r="G271" s="33" t="s">
        <v>376</v>
      </c>
      <c r="H271" s="33" t="s">
        <v>461</v>
      </c>
      <c r="I271" s="47" t="s">
        <v>176</v>
      </c>
      <c r="J271" s="33" t="s">
        <v>376</v>
      </c>
      <c r="K271" s="2">
        <v>27030</v>
      </c>
      <c r="L271" s="35">
        <f t="shared" si="57"/>
        <v>324360</v>
      </c>
      <c r="M271" s="35" t="s">
        <v>7</v>
      </c>
      <c r="N271" s="2" t="s">
        <v>7</v>
      </c>
      <c r="O271" s="111">
        <f t="shared" si="59"/>
        <v>324360</v>
      </c>
      <c r="P271" s="144"/>
      <c r="Q271" s="83"/>
      <c r="R271" s="83"/>
      <c r="S271" s="83"/>
      <c r="T271" s="83"/>
      <c r="U271" s="83"/>
      <c r="V271" s="83"/>
    </row>
    <row r="272" spans="1:22" ht="16.7" customHeight="1">
      <c r="A272" s="33"/>
      <c r="B272" s="33"/>
      <c r="C272" s="42"/>
      <c r="D272" s="33"/>
      <c r="E272" s="33"/>
      <c r="F272" s="42" t="s">
        <v>178</v>
      </c>
      <c r="G272" s="42"/>
      <c r="H272" s="42"/>
      <c r="I272" s="42"/>
      <c r="J272" s="42"/>
      <c r="K272" s="35"/>
      <c r="L272" s="35"/>
      <c r="M272" s="35"/>
      <c r="N272" s="35"/>
      <c r="O272" s="111"/>
      <c r="P272" s="144"/>
      <c r="Q272" s="83"/>
      <c r="R272" s="83"/>
      <c r="S272" s="83"/>
      <c r="T272" s="83"/>
      <c r="U272" s="83"/>
      <c r="V272" s="83"/>
    </row>
    <row r="273" spans="1:22" ht="16.7" customHeight="1">
      <c r="A273" s="33">
        <f>+A271+1</f>
        <v>161</v>
      </c>
      <c r="B273" s="34"/>
      <c r="C273" s="42"/>
      <c r="D273" s="33"/>
      <c r="E273" s="33"/>
      <c r="F273" s="33"/>
      <c r="G273" s="33"/>
      <c r="H273" s="33"/>
      <c r="I273" s="34" t="s">
        <v>586</v>
      </c>
      <c r="J273" s="33" t="s">
        <v>7</v>
      </c>
      <c r="K273" s="33" t="s">
        <v>7</v>
      </c>
      <c r="L273" s="33" t="s">
        <v>7</v>
      </c>
      <c r="M273" s="33" t="s">
        <v>7</v>
      </c>
      <c r="N273" s="33" t="s">
        <v>7</v>
      </c>
      <c r="O273" s="111" t="s">
        <v>587</v>
      </c>
      <c r="P273" s="144"/>
      <c r="Q273" s="83"/>
      <c r="R273" s="83"/>
      <c r="S273" s="83"/>
      <c r="T273" s="83"/>
      <c r="U273" s="83"/>
      <c r="V273" s="83"/>
    </row>
    <row r="274" spans="1:22" ht="16.7" customHeight="1">
      <c r="A274" s="33">
        <f>+A273+1</f>
        <v>162</v>
      </c>
      <c r="B274" s="34" t="s">
        <v>352</v>
      </c>
      <c r="C274" s="33"/>
      <c r="D274" s="33"/>
      <c r="E274" s="33">
        <v>38208660088</v>
      </c>
      <c r="F274" s="70" t="s">
        <v>364</v>
      </c>
      <c r="G274" s="33" t="s">
        <v>378</v>
      </c>
      <c r="H274" s="33">
        <v>38208660088</v>
      </c>
      <c r="I274" s="70" t="s">
        <v>364</v>
      </c>
      <c r="J274" s="33" t="s">
        <v>378</v>
      </c>
      <c r="K274" s="35">
        <v>30950</v>
      </c>
      <c r="L274" s="35">
        <f>30950*12</f>
        <v>371400</v>
      </c>
      <c r="M274" s="35" t="s">
        <v>7</v>
      </c>
      <c r="N274" s="35" t="s">
        <v>7</v>
      </c>
      <c r="O274" s="11" t="s">
        <v>91</v>
      </c>
      <c r="P274" s="144"/>
      <c r="Q274" s="83"/>
      <c r="R274" s="83"/>
      <c r="S274" s="83"/>
      <c r="T274" s="83"/>
      <c r="U274" s="83"/>
      <c r="V274" s="83"/>
    </row>
    <row r="275" spans="1:22" ht="16.7" customHeight="1">
      <c r="A275" s="33">
        <f>+A274+1</f>
        <v>163</v>
      </c>
      <c r="B275" s="34" t="s">
        <v>353</v>
      </c>
      <c r="C275" s="33"/>
      <c r="D275" s="33"/>
      <c r="E275" s="33">
        <f>+E274+1</f>
        <v>38208660089</v>
      </c>
      <c r="F275" s="70" t="s">
        <v>364</v>
      </c>
      <c r="G275" s="33" t="s">
        <v>378</v>
      </c>
      <c r="H275" s="33">
        <f>+H274+1</f>
        <v>38208660089</v>
      </c>
      <c r="I275" s="70" t="s">
        <v>364</v>
      </c>
      <c r="J275" s="33" t="s">
        <v>378</v>
      </c>
      <c r="K275" s="35">
        <v>32220</v>
      </c>
      <c r="L275" s="35">
        <f>32220*12</f>
        <v>386640</v>
      </c>
      <c r="M275" s="35" t="s">
        <v>7</v>
      </c>
      <c r="N275" s="35" t="s">
        <v>7</v>
      </c>
      <c r="O275" s="11" t="s">
        <v>91</v>
      </c>
      <c r="P275" s="144"/>
      <c r="Q275" s="83"/>
      <c r="R275" s="83"/>
      <c r="S275" s="83"/>
      <c r="T275" s="83"/>
      <c r="U275" s="83"/>
      <c r="V275" s="83"/>
    </row>
    <row r="276" spans="1:22" ht="16.7" customHeight="1">
      <c r="A276" s="33">
        <f t="shared" ref="A276:A287" si="60">+A275+1</f>
        <v>164</v>
      </c>
      <c r="B276" s="34" t="s">
        <v>354</v>
      </c>
      <c r="C276" s="33"/>
      <c r="D276" s="33"/>
      <c r="E276" s="33">
        <f t="shared" ref="E276:E279" si="61">+E275+1</f>
        <v>38208660090</v>
      </c>
      <c r="F276" s="70" t="s">
        <v>364</v>
      </c>
      <c r="G276" s="33" t="s">
        <v>378</v>
      </c>
      <c r="H276" s="33">
        <f t="shared" ref="H276:H279" si="62">+H275+1</f>
        <v>38208660090</v>
      </c>
      <c r="I276" s="70" t="s">
        <v>364</v>
      </c>
      <c r="J276" s="33" t="s">
        <v>378</v>
      </c>
      <c r="K276" s="35">
        <v>29680</v>
      </c>
      <c r="L276" s="35">
        <f>29680*12</f>
        <v>356160</v>
      </c>
      <c r="M276" s="35" t="s">
        <v>7</v>
      </c>
      <c r="N276" s="35" t="s">
        <v>7</v>
      </c>
      <c r="O276" s="11" t="s">
        <v>91</v>
      </c>
      <c r="P276" s="144"/>
      <c r="Q276" s="83"/>
      <c r="R276" s="83"/>
      <c r="S276" s="83"/>
      <c r="T276" s="83"/>
      <c r="U276" s="83"/>
      <c r="V276" s="83"/>
    </row>
    <row r="277" spans="1:22" ht="16.7" customHeight="1">
      <c r="A277" s="33">
        <f t="shared" si="60"/>
        <v>165</v>
      </c>
      <c r="B277" s="34" t="s">
        <v>355</v>
      </c>
      <c r="C277" s="33"/>
      <c r="D277" s="33"/>
      <c r="E277" s="33">
        <f t="shared" si="61"/>
        <v>38208660091</v>
      </c>
      <c r="F277" s="70" t="s">
        <v>364</v>
      </c>
      <c r="G277" s="33" t="s">
        <v>378</v>
      </c>
      <c r="H277" s="33">
        <f t="shared" si="62"/>
        <v>38208660091</v>
      </c>
      <c r="I277" s="70" t="s">
        <v>364</v>
      </c>
      <c r="J277" s="33" t="s">
        <v>378</v>
      </c>
      <c r="K277" s="35">
        <v>30750</v>
      </c>
      <c r="L277" s="35">
        <f>30750*12</f>
        <v>369000</v>
      </c>
      <c r="M277" s="35" t="s">
        <v>7</v>
      </c>
      <c r="N277" s="35" t="s">
        <v>7</v>
      </c>
      <c r="O277" s="11" t="s">
        <v>91</v>
      </c>
      <c r="P277" s="144"/>
      <c r="Q277" s="83"/>
      <c r="R277" s="83"/>
      <c r="S277" s="83"/>
      <c r="T277" s="83"/>
      <c r="U277" s="83"/>
      <c r="V277" s="83"/>
    </row>
    <row r="278" spans="1:22" ht="16.7" customHeight="1">
      <c r="A278" s="33">
        <f t="shared" si="60"/>
        <v>166</v>
      </c>
      <c r="B278" s="34" t="s">
        <v>356</v>
      </c>
      <c r="C278" s="33"/>
      <c r="D278" s="33"/>
      <c r="E278" s="33">
        <f t="shared" si="61"/>
        <v>38208660092</v>
      </c>
      <c r="F278" s="70" t="s">
        <v>364</v>
      </c>
      <c r="G278" s="33" t="s">
        <v>378</v>
      </c>
      <c r="H278" s="33">
        <f t="shared" si="62"/>
        <v>38208660092</v>
      </c>
      <c r="I278" s="70" t="s">
        <v>364</v>
      </c>
      <c r="J278" s="33" t="s">
        <v>378</v>
      </c>
      <c r="K278" s="35">
        <v>32560</v>
      </c>
      <c r="L278" s="35">
        <f>32560*12</f>
        <v>390720</v>
      </c>
      <c r="M278" s="35" t="s">
        <v>7</v>
      </c>
      <c r="N278" s="35" t="s">
        <v>7</v>
      </c>
      <c r="O278" s="11" t="s">
        <v>91</v>
      </c>
      <c r="P278" s="144"/>
      <c r="Q278" s="83"/>
      <c r="R278" s="83"/>
      <c r="S278" s="83"/>
      <c r="T278" s="83"/>
      <c r="U278" s="83"/>
      <c r="V278" s="83"/>
    </row>
    <row r="279" spans="1:22" ht="16.7" customHeight="1">
      <c r="A279" s="33">
        <f t="shared" si="60"/>
        <v>167</v>
      </c>
      <c r="B279" s="34" t="s">
        <v>585</v>
      </c>
      <c r="C279" s="33"/>
      <c r="D279" s="33"/>
      <c r="E279" s="33">
        <f t="shared" si="61"/>
        <v>38208660093</v>
      </c>
      <c r="F279" s="70" t="s">
        <v>364</v>
      </c>
      <c r="G279" s="33" t="s">
        <v>378</v>
      </c>
      <c r="H279" s="33">
        <f t="shared" si="62"/>
        <v>38208660093</v>
      </c>
      <c r="I279" s="70" t="s">
        <v>364</v>
      </c>
      <c r="J279" s="33" t="s">
        <v>378</v>
      </c>
      <c r="K279" s="35">
        <v>29190</v>
      </c>
      <c r="L279" s="35">
        <f>29190*12</f>
        <v>350280</v>
      </c>
      <c r="M279" s="35" t="s">
        <v>7</v>
      </c>
      <c r="N279" s="35" t="s">
        <v>7</v>
      </c>
      <c r="O279" s="11" t="s">
        <v>91</v>
      </c>
      <c r="P279" s="144"/>
      <c r="Q279" s="83"/>
      <c r="R279" s="83"/>
      <c r="S279" s="83"/>
      <c r="T279" s="83"/>
      <c r="U279" s="83"/>
      <c r="V279" s="83"/>
    </row>
    <row r="280" spans="1:22" ht="16.7" customHeight="1">
      <c r="A280" s="33">
        <f t="shared" si="60"/>
        <v>168</v>
      </c>
      <c r="B280" s="34" t="s">
        <v>357</v>
      </c>
      <c r="C280" s="33"/>
      <c r="D280" s="33"/>
      <c r="E280" s="33">
        <f>+E279+2</f>
        <v>38208660095</v>
      </c>
      <c r="F280" s="70" t="s">
        <v>364</v>
      </c>
      <c r="G280" s="33" t="s">
        <v>378</v>
      </c>
      <c r="H280" s="33">
        <f>+H279+2</f>
        <v>38208660095</v>
      </c>
      <c r="I280" s="70" t="s">
        <v>364</v>
      </c>
      <c r="J280" s="33" t="s">
        <v>378</v>
      </c>
      <c r="K280" s="35">
        <v>29790</v>
      </c>
      <c r="L280" s="35">
        <f>29790*12</f>
        <v>357480</v>
      </c>
      <c r="M280" s="35" t="s">
        <v>7</v>
      </c>
      <c r="N280" s="35" t="s">
        <v>7</v>
      </c>
      <c r="O280" s="11" t="s">
        <v>91</v>
      </c>
      <c r="P280" s="144"/>
      <c r="Q280" s="83"/>
      <c r="R280" s="83"/>
      <c r="S280" s="83"/>
      <c r="T280" s="83"/>
      <c r="U280" s="83"/>
      <c r="V280" s="83"/>
    </row>
    <row r="281" spans="1:22" ht="16.7" customHeight="1">
      <c r="A281" s="33">
        <f t="shared" si="60"/>
        <v>169</v>
      </c>
      <c r="B281" s="34" t="s">
        <v>358</v>
      </c>
      <c r="C281" s="33"/>
      <c r="D281" s="33"/>
      <c r="E281" s="33">
        <f>+E280+1</f>
        <v>38208660096</v>
      </c>
      <c r="F281" s="70" t="s">
        <v>364</v>
      </c>
      <c r="G281" s="33" t="s">
        <v>378</v>
      </c>
      <c r="H281" s="33">
        <f>+H280+1</f>
        <v>38208660096</v>
      </c>
      <c r="I281" s="70" t="s">
        <v>364</v>
      </c>
      <c r="J281" s="33" t="s">
        <v>378</v>
      </c>
      <c r="K281" s="35">
        <v>29260</v>
      </c>
      <c r="L281" s="35">
        <f>29260*12</f>
        <v>351120</v>
      </c>
      <c r="M281" s="35" t="s">
        <v>7</v>
      </c>
      <c r="N281" s="35" t="s">
        <v>7</v>
      </c>
      <c r="O281" s="11" t="s">
        <v>91</v>
      </c>
      <c r="P281" s="144"/>
      <c r="Q281" s="83"/>
      <c r="R281" s="83"/>
      <c r="S281" s="83"/>
      <c r="T281" s="83"/>
      <c r="U281" s="83"/>
      <c r="V281" s="83"/>
    </row>
    <row r="282" spans="1:22" ht="16.7" customHeight="1">
      <c r="A282" s="33">
        <f t="shared" si="60"/>
        <v>170</v>
      </c>
      <c r="B282" s="34" t="s">
        <v>359</v>
      </c>
      <c r="C282" s="33"/>
      <c r="D282" s="33"/>
      <c r="E282" s="33">
        <f t="shared" ref="E282:E286" si="63">+E281+1</f>
        <v>38208660097</v>
      </c>
      <c r="F282" s="70" t="s">
        <v>364</v>
      </c>
      <c r="G282" s="33" t="s">
        <v>378</v>
      </c>
      <c r="H282" s="33">
        <f t="shared" ref="H282:H286" si="64">+H281+1</f>
        <v>38208660097</v>
      </c>
      <c r="I282" s="70" t="s">
        <v>364</v>
      </c>
      <c r="J282" s="33" t="s">
        <v>378</v>
      </c>
      <c r="K282" s="35">
        <v>31010</v>
      </c>
      <c r="L282" s="35">
        <f>31010*12</f>
        <v>372120</v>
      </c>
      <c r="M282" s="35" t="s">
        <v>7</v>
      </c>
      <c r="N282" s="35" t="s">
        <v>7</v>
      </c>
      <c r="O282" s="11" t="s">
        <v>91</v>
      </c>
      <c r="P282" s="144"/>
      <c r="Q282" s="83"/>
      <c r="R282" s="83"/>
      <c r="S282" s="83"/>
      <c r="T282" s="83"/>
      <c r="U282" s="83"/>
      <c r="V282" s="83"/>
    </row>
    <row r="283" spans="1:22" ht="16.7" customHeight="1">
      <c r="A283" s="33">
        <f t="shared" si="60"/>
        <v>171</v>
      </c>
      <c r="B283" s="34" t="s">
        <v>360</v>
      </c>
      <c r="C283" s="33"/>
      <c r="D283" s="33"/>
      <c r="E283" s="33">
        <f t="shared" si="63"/>
        <v>38208660098</v>
      </c>
      <c r="F283" s="70" t="s">
        <v>364</v>
      </c>
      <c r="G283" s="33" t="s">
        <v>378</v>
      </c>
      <c r="H283" s="33">
        <f t="shared" si="64"/>
        <v>38208660098</v>
      </c>
      <c r="I283" s="70" t="s">
        <v>364</v>
      </c>
      <c r="J283" s="33" t="s">
        <v>378</v>
      </c>
      <c r="K283" s="35">
        <v>29450</v>
      </c>
      <c r="L283" s="35">
        <f>29450*12</f>
        <v>353400</v>
      </c>
      <c r="M283" s="35" t="s">
        <v>7</v>
      </c>
      <c r="N283" s="35" t="s">
        <v>7</v>
      </c>
      <c r="O283" s="11" t="s">
        <v>91</v>
      </c>
      <c r="P283" s="144"/>
      <c r="Q283" s="83"/>
      <c r="R283" s="83"/>
      <c r="S283" s="83"/>
      <c r="T283" s="83"/>
      <c r="U283" s="83"/>
      <c r="V283" s="83"/>
    </row>
    <row r="284" spans="1:22" ht="16.7" customHeight="1">
      <c r="A284" s="33">
        <f t="shared" si="60"/>
        <v>172</v>
      </c>
      <c r="B284" s="34" t="s">
        <v>361</v>
      </c>
      <c r="C284" s="33"/>
      <c r="D284" s="33"/>
      <c r="E284" s="33">
        <f t="shared" si="63"/>
        <v>38208660099</v>
      </c>
      <c r="F284" s="70" t="s">
        <v>364</v>
      </c>
      <c r="G284" s="33" t="s">
        <v>378</v>
      </c>
      <c r="H284" s="33">
        <f t="shared" si="64"/>
        <v>38208660099</v>
      </c>
      <c r="I284" s="70" t="s">
        <v>364</v>
      </c>
      <c r="J284" s="33" t="s">
        <v>378</v>
      </c>
      <c r="K284" s="35">
        <v>30490</v>
      </c>
      <c r="L284" s="35">
        <f>30490*12</f>
        <v>365880</v>
      </c>
      <c r="M284" s="35" t="s">
        <v>7</v>
      </c>
      <c r="N284" s="35" t="s">
        <v>7</v>
      </c>
      <c r="O284" s="11" t="s">
        <v>91</v>
      </c>
      <c r="P284" s="144"/>
      <c r="Q284" s="83"/>
      <c r="R284" s="83"/>
      <c r="S284" s="83"/>
      <c r="T284" s="83"/>
      <c r="U284" s="83"/>
      <c r="V284" s="83"/>
    </row>
    <row r="285" spans="1:22" ht="16.7" customHeight="1">
      <c r="A285" s="33">
        <f t="shared" si="60"/>
        <v>173</v>
      </c>
      <c r="B285" s="34" t="s">
        <v>362</v>
      </c>
      <c r="C285" s="33"/>
      <c r="D285" s="33"/>
      <c r="E285" s="33">
        <f t="shared" si="63"/>
        <v>38208660100</v>
      </c>
      <c r="F285" s="70" t="s">
        <v>364</v>
      </c>
      <c r="G285" s="33" t="s">
        <v>378</v>
      </c>
      <c r="H285" s="33">
        <f t="shared" si="64"/>
        <v>38208660100</v>
      </c>
      <c r="I285" s="70" t="s">
        <v>364</v>
      </c>
      <c r="J285" s="33" t="s">
        <v>378</v>
      </c>
      <c r="K285" s="35">
        <v>29830</v>
      </c>
      <c r="L285" s="35">
        <f>29830*12</f>
        <v>357960</v>
      </c>
      <c r="M285" s="35" t="s">
        <v>7</v>
      </c>
      <c r="N285" s="35" t="s">
        <v>7</v>
      </c>
      <c r="O285" s="11" t="s">
        <v>91</v>
      </c>
      <c r="P285" s="144"/>
      <c r="Q285" s="83"/>
      <c r="R285" s="83"/>
      <c r="S285" s="83"/>
      <c r="T285" s="83"/>
      <c r="U285" s="83"/>
      <c r="V285" s="83"/>
    </row>
    <row r="286" spans="1:22" ht="16.7" customHeight="1">
      <c r="A286" s="33">
        <f t="shared" si="60"/>
        <v>174</v>
      </c>
      <c r="B286" s="34" t="s">
        <v>363</v>
      </c>
      <c r="C286" s="33"/>
      <c r="D286" s="33"/>
      <c r="E286" s="33">
        <f t="shared" si="63"/>
        <v>38208660101</v>
      </c>
      <c r="F286" s="70" t="s">
        <v>364</v>
      </c>
      <c r="G286" s="33" t="s">
        <v>378</v>
      </c>
      <c r="H286" s="33">
        <f t="shared" si="64"/>
        <v>38208660101</v>
      </c>
      <c r="I286" s="70" t="s">
        <v>364</v>
      </c>
      <c r="J286" s="33" t="s">
        <v>378</v>
      </c>
      <c r="K286" s="35">
        <v>25450</v>
      </c>
      <c r="L286" s="35">
        <f>25450*12</f>
        <v>305400</v>
      </c>
      <c r="M286" s="35" t="s">
        <v>7</v>
      </c>
      <c r="N286" s="35" t="s">
        <v>7</v>
      </c>
      <c r="O286" s="11" t="s">
        <v>91</v>
      </c>
      <c r="P286" s="144"/>
      <c r="Q286" s="83"/>
      <c r="R286" s="83"/>
      <c r="S286" s="83"/>
      <c r="T286" s="83"/>
      <c r="U286" s="83"/>
      <c r="V286" s="83"/>
    </row>
    <row r="287" spans="1:22" ht="16.7" customHeight="1">
      <c r="A287" s="33">
        <f t="shared" si="60"/>
        <v>175</v>
      </c>
      <c r="B287" s="33" t="s">
        <v>7</v>
      </c>
      <c r="C287" s="33"/>
      <c r="D287" s="33"/>
      <c r="E287" s="33">
        <f>+E279+1</f>
        <v>38208660094</v>
      </c>
      <c r="F287" s="70" t="s">
        <v>364</v>
      </c>
      <c r="G287" s="33" t="s">
        <v>7</v>
      </c>
      <c r="H287" s="33">
        <f>+H279+1</f>
        <v>38208660094</v>
      </c>
      <c r="I287" s="70" t="s">
        <v>364</v>
      </c>
      <c r="J287" s="33" t="s">
        <v>7</v>
      </c>
      <c r="K287" s="35"/>
      <c r="L287" s="35" t="s">
        <v>7</v>
      </c>
      <c r="M287" s="35" t="s">
        <v>7</v>
      </c>
      <c r="N287" s="35" t="s">
        <v>7</v>
      </c>
      <c r="O287" s="11" t="s">
        <v>14</v>
      </c>
      <c r="P287" s="144"/>
      <c r="Q287" s="83"/>
      <c r="R287" s="83"/>
      <c r="S287" s="83"/>
      <c r="T287" s="83"/>
      <c r="U287" s="83"/>
      <c r="V287" s="83"/>
    </row>
    <row r="288" spans="1:22">
      <c r="A288" s="18"/>
      <c r="B288" s="18"/>
      <c r="C288" s="18"/>
      <c r="D288" s="18"/>
      <c r="E288" s="18"/>
      <c r="F288" s="94"/>
      <c r="G288" s="18"/>
      <c r="H288" s="18"/>
      <c r="I288" s="94"/>
      <c r="J288" s="18"/>
      <c r="K288" s="21"/>
      <c r="L288" s="21"/>
      <c r="M288" s="21"/>
      <c r="N288" s="21"/>
      <c r="O288" s="117">
        <f>+O254+1</f>
        <v>68</v>
      </c>
      <c r="P288" s="144"/>
      <c r="Q288" s="83"/>
      <c r="R288" s="83"/>
      <c r="S288" s="83"/>
      <c r="T288" s="83"/>
      <c r="U288" s="83"/>
      <c r="V288" s="83"/>
    </row>
    <row r="289" spans="1:22">
      <c r="A289" s="18"/>
      <c r="B289" s="18"/>
      <c r="C289" s="18"/>
      <c r="D289" s="18"/>
      <c r="E289" s="18"/>
      <c r="F289" s="94"/>
      <c r="G289" s="18"/>
      <c r="H289" s="18"/>
      <c r="I289" s="94"/>
      <c r="J289" s="18"/>
      <c r="K289" s="21"/>
      <c r="L289" s="21"/>
      <c r="M289" s="21"/>
      <c r="N289" s="21"/>
      <c r="O289" s="117"/>
      <c r="P289" s="144"/>
      <c r="Q289" s="83"/>
      <c r="R289" s="83"/>
      <c r="S289" s="83"/>
      <c r="T289" s="83"/>
      <c r="U289" s="83"/>
      <c r="V289" s="83"/>
    </row>
    <row r="290" spans="1:22">
      <c r="A290" s="18"/>
      <c r="B290" s="18"/>
      <c r="C290" s="18"/>
      <c r="D290" s="49"/>
      <c r="E290" s="49"/>
      <c r="F290" s="97"/>
      <c r="G290" s="49"/>
      <c r="H290" s="49"/>
      <c r="I290" s="97"/>
      <c r="J290" s="49"/>
      <c r="K290" s="51"/>
      <c r="L290" s="51"/>
      <c r="M290" s="51"/>
      <c r="N290" s="51"/>
      <c r="O290" s="117"/>
      <c r="P290" s="144"/>
      <c r="Q290" s="83"/>
      <c r="R290" s="83"/>
      <c r="S290" s="83"/>
      <c r="T290" s="83"/>
      <c r="U290" s="83"/>
      <c r="V290" s="83"/>
    </row>
    <row r="291" spans="1:22" ht="19.5">
      <c r="A291" s="129" t="s">
        <v>0</v>
      </c>
      <c r="B291" s="129" t="s">
        <v>209</v>
      </c>
      <c r="C291" s="19"/>
      <c r="D291" s="27" t="s">
        <v>210</v>
      </c>
      <c r="E291" s="132" t="s">
        <v>213</v>
      </c>
      <c r="F291" s="133"/>
      <c r="G291" s="134"/>
      <c r="H291" s="132" t="s">
        <v>214</v>
      </c>
      <c r="I291" s="133"/>
      <c r="J291" s="133"/>
      <c r="K291" s="52"/>
      <c r="L291" s="52" t="s">
        <v>4</v>
      </c>
      <c r="M291" s="135" t="s">
        <v>215</v>
      </c>
      <c r="N291" s="136"/>
      <c r="O291" s="137" t="s">
        <v>2</v>
      </c>
      <c r="P291" s="144"/>
      <c r="Q291" s="22"/>
      <c r="R291" s="22"/>
      <c r="S291" s="22"/>
      <c r="T291" s="22"/>
      <c r="U291" s="19"/>
      <c r="V291" s="19"/>
    </row>
    <row r="292" spans="1:22" ht="17.25" customHeight="1">
      <c r="A292" s="130"/>
      <c r="B292" s="130"/>
      <c r="C292" s="26"/>
      <c r="D292" s="27" t="s">
        <v>211</v>
      </c>
      <c r="E292" s="129" t="s">
        <v>212</v>
      </c>
      <c r="F292" s="129" t="s">
        <v>3</v>
      </c>
      <c r="G292" s="129" t="s">
        <v>1</v>
      </c>
      <c r="H292" s="129" t="s">
        <v>212</v>
      </c>
      <c r="I292" s="129" t="s">
        <v>3</v>
      </c>
      <c r="J292" s="129" t="s">
        <v>1</v>
      </c>
      <c r="K292" s="28"/>
      <c r="L292" s="29"/>
      <c r="M292" s="129" t="s">
        <v>215</v>
      </c>
      <c r="N292" s="26" t="s">
        <v>216</v>
      </c>
      <c r="O292" s="137"/>
      <c r="P292" s="144"/>
      <c r="Q292" s="22"/>
      <c r="R292" s="22"/>
      <c r="S292" s="22"/>
      <c r="T292" s="22"/>
      <c r="U292" s="22"/>
      <c r="V292" s="22"/>
    </row>
    <row r="293" spans="1:22" ht="15.75" customHeight="1">
      <c r="A293" s="131"/>
      <c r="B293" s="131"/>
      <c r="C293" s="26"/>
      <c r="D293" s="36"/>
      <c r="E293" s="131"/>
      <c r="F293" s="131"/>
      <c r="G293" s="131"/>
      <c r="H293" s="131"/>
      <c r="I293" s="131"/>
      <c r="J293" s="131"/>
      <c r="K293" s="30"/>
      <c r="L293" s="31"/>
      <c r="M293" s="131"/>
      <c r="N293" s="32" t="s">
        <v>217</v>
      </c>
      <c r="O293" s="137"/>
      <c r="P293" s="144"/>
      <c r="Q293" s="22"/>
      <c r="R293" s="22"/>
      <c r="S293" s="22"/>
      <c r="T293" s="22"/>
      <c r="U293" s="22"/>
      <c r="V293" s="22"/>
    </row>
    <row r="294" spans="1:22" ht="21.2" customHeight="1">
      <c r="A294" s="33"/>
      <c r="B294" s="34"/>
      <c r="C294" s="42"/>
      <c r="D294" s="33"/>
      <c r="E294" s="33"/>
      <c r="F294" s="42" t="s">
        <v>36</v>
      </c>
      <c r="G294" s="42"/>
      <c r="H294" s="42"/>
      <c r="I294" s="42"/>
      <c r="J294" s="42"/>
      <c r="K294" s="35"/>
      <c r="L294" s="35"/>
      <c r="M294" s="35"/>
      <c r="N294" s="35"/>
      <c r="O294" s="111"/>
      <c r="P294" s="144"/>
      <c r="Q294" s="83"/>
      <c r="R294" s="83"/>
      <c r="S294" s="83"/>
      <c r="T294" s="83"/>
      <c r="U294" s="83"/>
      <c r="V294" s="83"/>
    </row>
    <row r="295" spans="1:22" ht="21.2" customHeight="1">
      <c r="A295" s="33">
        <f>+A287+1</f>
        <v>176</v>
      </c>
      <c r="B295" s="34" t="s">
        <v>365</v>
      </c>
      <c r="C295" s="33"/>
      <c r="D295" s="33"/>
      <c r="E295" s="35" t="s">
        <v>7</v>
      </c>
      <c r="F295" s="47" t="s">
        <v>179</v>
      </c>
      <c r="G295" s="35" t="s">
        <v>7</v>
      </c>
      <c r="H295" s="35" t="s">
        <v>7</v>
      </c>
      <c r="I295" s="47" t="s">
        <v>179</v>
      </c>
      <c r="J295" s="35" t="s">
        <v>7</v>
      </c>
      <c r="K295" s="35">
        <v>14710</v>
      </c>
      <c r="L295" s="35">
        <f>+K295*12</f>
        <v>176520</v>
      </c>
      <c r="M295" s="35"/>
      <c r="N295" s="35" t="s">
        <v>7</v>
      </c>
      <c r="O295" s="11" t="s">
        <v>91</v>
      </c>
      <c r="P295" s="144"/>
      <c r="Q295" s="22"/>
      <c r="R295" s="22"/>
      <c r="S295" s="22"/>
      <c r="T295" s="22"/>
      <c r="U295" s="22"/>
      <c r="V295" s="22"/>
    </row>
    <row r="296" spans="1:22" ht="21.2" customHeight="1">
      <c r="A296" s="33">
        <f>+A295+1</f>
        <v>177</v>
      </c>
      <c r="B296" s="34" t="s">
        <v>366</v>
      </c>
      <c r="C296" s="33"/>
      <c r="D296" s="33"/>
      <c r="E296" s="35" t="s">
        <v>7</v>
      </c>
      <c r="F296" s="47" t="s">
        <v>179</v>
      </c>
      <c r="G296" s="35" t="s">
        <v>7</v>
      </c>
      <c r="H296" s="35" t="s">
        <v>7</v>
      </c>
      <c r="I296" s="47" t="s">
        <v>179</v>
      </c>
      <c r="J296" s="35" t="s">
        <v>7</v>
      </c>
      <c r="K296" s="35">
        <v>15260</v>
      </c>
      <c r="L296" s="35">
        <f t="shared" ref="L296:L299" si="65">+K296*12</f>
        <v>183120</v>
      </c>
      <c r="M296" s="35" t="s">
        <v>7</v>
      </c>
      <c r="N296" s="35" t="s">
        <v>7</v>
      </c>
      <c r="O296" s="11" t="s">
        <v>91</v>
      </c>
      <c r="P296" s="144"/>
      <c r="Q296" s="22"/>
      <c r="R296" s="22"/>
      <c r="S296" s="22"/>
      <c r="T296" s="22"/>
      <c r="U296" s="22"/>
      <c r="V296" s="22"/>
    </row>
    <row r="297" spans="1:22" ht="21.2" customHeight="1">
      <c r="A297" s="33">
        <f t="shared" ref="A297:A299" si="66">+A296+1</f>
        <v>178</v>
      </c>
      <c r="B297" s="34" t="s">
        <v>367</v>
      </c>
      <c r="C297" s="33"/>
      <c r="D297" s="33"/>
      <c r="E297" s="35" t="s">
        <v>7</v>
      </c>
      <c r="F297" s="47" t="s">
        <v>179</v>
      </c>
      <c r="G297" s="35" t="s">
        <v>7</v>
      </c>
      <c r="H297" s="35" t="s">
        <v>7</v>
      </c>
      <c r="I297" s="47" t="s">
        <v>179</v>
      </c>
      <c r="J297" s="35" t="s">
        <v>7</v>
      </c>
      <c r="K297" s="35">
        <v>15460</v>
      </c>
      <c r="L297" s="35">
        <f t="shared" si="65"/>
        <v>185520</v>
      </c>
      <c r="M297" s="35" t="s">
        <v>7</v>
      </c>
      <c r="N297" s="35" t="s">
        <v>7</v>
      </c>
      <c r="O297" s="11" t="s">
        <v>91</v>
      </c>
      <c r="P297" s="144"/>
      <c r="Q297" s="22"/>
      <c r="R297" s="22"/>
      <c r="S297" s="22"/>
      <c r="T297" s="22"/>
      <c r="U297" s="22"/>
      <c r="V297" s="22"/>
    </row>
    <row r="298" spans="1:22" ht="21.2" customHeight="1">
      <c r="A298" s="33">
        <f t="shared" si="66"/>
        <v>179</v>
      </c>
      <c r="B298" s="34" t="s">
        <v>368</v>
      </c>
      <c r="C298" s="33"/>
      <c r="D298" s="33"/>
      <c r="E298" s="35" t="s">
        <v>7</v>
      </c>
      <c r="F298" s="47" t="s">
        <v>179</v>
      </c>
      <c r="G298" s="35" t="s">
        <v>7</v>
      </c>
      <c r="H298" s="35" t="s">
        <v>7</v>
      </c>
      <c r="I298" s="47" t="s">
        <v>179</v>
      </c>
      <c r="J298" s="35" t="s">
        <v>7</v>
      </c>
      <c r="K298" s="35">
        <v>10180</v>
      </c>
      <c r="L298" s="35">
        <f t="shared" si="65"/>
        <v>122160</v>
      </c>
      <c r="M298" s="35" t="s">
        <v>7</v>
      </c>
      <c r="N298" s="35" t="s">
        <v>7</v>
      </c>
      <c r="O298" s="11" t="s">
        <v>91</v>
      </c>
      <c r="P298" s="144"/>
      <c r="Q298" s="22"/>
      <c r="R298" s="22"/>
      <c r="S298" s="22"/>
      <c r="T298" s="22"/>
      <c r="U298" s="22"/>
      <c r="V298" s="22"/>
    </row>
    <row r="299" spans="1:22" ht="21.2" customHeight="1">
      <c r="A299" s="33">
        <f t="shared" si="66"/>
        <v>180</v>
      </c>
      <c r="B299" s="34" t="s">
        <v>514</v>
      </c>
      <c r="C299" s="33"/>
      <c r="D299" s="33"/>
      <c r="E299" s="35" t="s">
        <v>7</v>
      </c>
      <c r="F299" s="47" t="s">
        <v>179</v>
      </c>
      <c r="G299" s="35" t="s">
        <v>7</v>
      </c>
      <c r="H299" s="35" t="s">
        <v>7</v>
      </c>
      <c r="I299" s="47" t="s">
        <v>179</v>
      </c>
      <c r="J299" s="35" t="s">
        <v>7</v>
      </c>
      <c r="K299" s="35">
        <v>9690</v>
      </c>
      <c r="L299" s="35">
        <f t="shared" si="65"/>
        <v>116280</v>
      </c>
      <c r="M299" s="35" t="s">
        <v>7</v>
      </c>
      <c r="N299" s="35" t="s">
        <v>7</v>
      </c>
      <c r="O299" s="11" t="s">
        <v>91</v>
      </c>
      <c r="P299" s="144"/>
      <c r="Q299" s="22"/>
      <c r="R299" s="22"/>
      <c r="S299" s="22"/>
      <c r="T299" s="22"/>
      <c r="U299" s="22"/>
      <c r="V299" s="22"/>
    </row>
    <row r="300" spans="1:22" ht="21.2" customHeight="1">
      <c r="A300" s="33"/>
      <c r="B300" s="34"/>
      <c r="C300" s="42"/>
      <c r="D300" s="33"/>
      <c r="E300" s="33"/>
      <c r="F300" s="42" t="s">
        <v>36</v>
      </c>
      <c r="G300" s="42"/>
      <c r="H300" s="42"/>
      <c r="I300" s="42"/>
      <c r="J300" s="42"/>
      <c r="K300" s="35"/>
      <c r="L300" s="35"/>
      <c r="M300" s="35"/>
      <c r="N300" s="35"/>
      <c r="O300" s="111"/>
      <c r="P300" s="144"/>
      <c r="Q300" s="22"/>
      <c r="R300" s="22"/>
      <c r="S300" s="22"/>
      <c r="T300" s="22"/>
      <c r="U300" s="22"/>
      <c r="V300" s="22"/>
    </row>
    <row r="301" spans="1:22" ht="21.2" customHeight="1">
      <c r="A301" s="33">
        <f>+A299+1</f>
        <v>181</v>
      </c>
      <c r="B301" s="34" t="s">
        <v>369</v>
      </c>
      <c r="C301" s="33" t="s">
        <v>180</v>
      </c>
      <c r="D301" s="33"/>
      <c r="E301" s="35" t="s">
        <v>7</v>
      </c>
      <c r="F301" s="34" t="s">
        <v>589</v>
      </c>
      <c r="G301" s="35" t="s">
        <v>7</v>
      </c>
      <c r="H301" s="35" t="s">
        <v>7</v>
      </c>
      <c r="I301" s="34" t="s">
        <v>562</v>
      </c>
      <c r="J301" s="35" t="s">
        <v>7</v>
      </c>
      <c r="K301" s="35">
        <v>18620</v>
      </c>
      <c r="L301" s="35">
        <f>+K301*12</f>
        <v>223440</v>
      </c>
      <c r="M301" s="35" t="s">
        <v>7</v>
      </c>
      <c r="N301" s="35" t="s">
        <v>7</v>
      </c>
      <c r="O301" s="111">
        <f>L301</f>
        <v>223440</v>
      </c>
      <c r="P301" s="144"/>
      <c r="Q301" s="22"/>
      <c r="R301" s="22"/>
      <c r="S301" s="22"/>
      <c r="T301" s="22"/>
      <c r="U301" s="22"/>
      <c r="V301" s="22"/>
    </row>
    <row r="302" spans="1:22" ht="21.2" customHeight="1">
      <c r="A302" s="33">
        <f>+A301+1</f>
        <v>182</v>
      </c>
      <c r="B302" s="34" t="s">
        <v>370</v>
      </c>
      <c r="C302" s="33" t="s">
        <v>181</v>
      </c>
      <c r="D302" s="33"/>
      <c r="E302" s="35" t="s">
        <v>7</v>
      </c>
      <c r="F302" s="34" t="s">
        <v>589</v>
      </c>
      <c r="G302" s="35" t="s">
        <v>7</v>
      </c>
      <c r="H302" s="35" t="s">
        <v>7</v>
      </c>
      <c r="I302" s="34" t="s">
        <v>562</v>
      </c>
      <c r="J302" s="35" t="s">
        <v>7</v>
      </c>
      <c r="K302" s="35">
        <v>17050</v>
      </c>
      <c r="L302" s="35">
        <f t="shared" ref="L302:L303" si="67">+K302*12</f>
        <v>204600</v>
      </c>
      <c r="M302" s="35" t="s">
        <v>7</v>
      </c>
      <c r="N302" s="35" t="s">
        <v>7</v>
      </c>
      <c r="O302" s="111">
        <f t="shared" ref="O302:O305" si="68">L302</f>
        <v>204600</v>
      </c>
      <c r="P302" s="144"/>
      <c r="Q302" s="22"/>
      <c r="R302" s="22"/>
      <c r="S302" s="22"/>
      <c r="T302" s="22"/>
      <c r="U302" s="22"/>
      <c r="V302" s="22"/>
    </row>
    <row r="303" spans="1:22" ht="21.2" customHeight="1">
      <c r="A303" s="33">
        <f>+A302+1</f>
        <v>183</v>
      </c>
      <c r="B303" s="34" t="s">
        <v>561</v>
      </c>
      <c r="C303" s="33"/>
      <c r="D303" s="33"/>
      <c r="E303" s="35" t="s">
        <v>7</v>
      </c>
      <c r="F303" s="34" t="s">
        <v>589</v>
      </c>
      <c r="G303" s="35" t="s">
        <v>7</v>
      </c>
      <c r="H303" s="35" t="s">
        <v>7</v>
      </c>
      <c r="I303" s="34" t="s">
        <v>562</v>
      </c>
      <c r="J303" s="35" t="s">
        <v>7</v>
      </c>
      <c r="K303" s="35">
        <v>15000</v>
      </c>
      <c r="L303" s="35">
        <f t="shared" si="67"/>
        <v>180000</v>
      </c>
      <c r="M303" s="35" t="s">
        <v>7</v>
      </c>
      <c r="N303" s="35" t="s">
        <v>7</v>
      </c>
      <c r="O303" s="111">
        <f t="shared" si="68"/>
        <v>180000</v>
      </c>
      <c r="P303" s="144"/>
      <c r="Q303" s="22"/>
      <c r="R303" s="22"/>
      <c r="S303" s="22"/>
      <c r="T303" s="22"/>
      <c r="U303" s="22"/>
      <c r="V303" s="22"/>
    </row>
    <row r="304" spans="1:22" ht="21.2" customHeight="1">
      <c r="A304" s="33">
        <f>+A303+1</f>
        <v>184</v>
      </c>
      <c r="B304" s="34" t="s">
        <v>371</v>
      </c>
      <c r="C304" s="33" t="s">
        <v>182</v>
      </c>
      <c r="D304" s="33"/>
      <c r="E304" s="35" t="s">
        <v>7</v>
      </c>
      <c r="F304" s="47" t="s">
        <v>37</v>
      </c>
      <c r="G304" s="35" t="s">
        <v>7</v>
      </c>
      <c r="H304" s="35" t="s">
        <v>7</v>
      </c>
      <c r="I304" s="47" t="s">
        <v>37</v>
      </c>
      <c r="J304" s="35" t="s">
        <v>7</v>
      </c>
      <c r="K304" s="35">
        <v>12560</v>
      </c>
      <c r="L304" s="35">
        <f t="shared" ref="L304:L309" si="69">+K304*12</f>
        <v>150720</v>
      </c>
      <c r="M304" s="35" t="s">
        <v>7</v>
      </c>
      <c r="N304" s="35" t="s">
        <v>7</v>
      </c>
      <c r="O304" s="111">
        <f t="shared" si="68"/>
        <v>150720</v>
      </c>
      <c r="P304" s="144"/>
      <c r="Q304" s="22"/>
      <c r="R304" s="22"/>
      <c r="S304" s="22"/>
      <c r="T304" s="22"/>
      <c r="U304" s="22"/>
      <c r="V304" s="22"/>
    </row>
    <row r="305" spans="1:22" ht="21.2" customHeight="1">
      <c r="A305" s="33">
        <f>+A304+1</f>
        <v>185</v>
      </c>
      <c r="B305" s="34" t="s">
        <v>339</v>
      </c>
      <c r="C305" s="33" t="s">
        <v>163</v>
      </c>
      <c r="D305" s="33"/>
      <c r="E305" s="33" t="s">
        <v>7</v>
      </c>
      <c r="F305" s="47" t="s">
        <v>37</v>
      </c>
      <c r="G305" s="33" t="s">
        <v>7</v>
      </c>
      <c r="H305" s="33" t="s">
        <v>7</v>
      </c>
      <c r="I305" s="47" t="s">
        <v>37</v>
      </c>
      <c r="J305" s="33" t="s">
        <v>7</v>
      </c>
      <c r="K305" s="35">
        <v>14660</v>
      </c>
      <c r="L305" s="35">
        <f t="shared" si="69"/>
        <v>175920</v>
      </c>
      <c r="M305" s="35" t="s">
        <v>7</v>
      </c>
      <c r="N305" s="2" t="s">
        <v>7</v>
      </c>
      <c r="O305" s="111">
        <f t="shared" si="68"/>
        <v>175920</v>
      </c>
      <c r="P305" s="144"/>
      <c r="Q305" s="22"/>
      <c r="R305" s="22"/>
      <c r="S305" s="22"/>
      <c r="T305" s="22"/>
      <c r="U305" s="22"/>
      <c r="V305" s="22"/>
    </row>
    <row r="306" spans="1:22" ht="21.2" customHeight="1">
      <c r="A306" s="33">
        <f>+A305+1</f>
        <v>186</v>
      </c>
      <c r="B306" s="34" t="s">
        <v>516</v>
      </c>
      <c r="C306" s="33"/>
      <c r="D306" s="33"/>
      <c r="E306" s="33" t="s">
        <v>7</v>
      </c>
      <c r="F306" s="47" t="s">
        <v>37</v>
      </c>
      <c r="G306" s="33" t="s">
        <v>7</v>
      </c>
      <c r="H306" s="33" t="s">
        <v>7</v>
      </c>
      <c r="I306" s="47" t="s">
        <v>37</v>
      </c>
      <c r="J306" s="33" t="s">
        <v>7</v>
      </c>
      <c r="K306" s="35">
        <v>11500</v>
      </c>
      <c r="L306" s="35">
        <f t="shared" si="69"/>
        <v>138000</v>
      </c>
      <c r="M306" s="35" t="s">
        <v>7</v>
      </c>
      <c r="N306" s="2" t="s">
        <v>7</v>
      </c>
      <c r="O306" s="111">
        <f t="shared" ref="O306:O307" si="70">L306</f>
        <v>138000</v>
      </c>
      <c r="P306" s="144"/>
      <c r="Q306" s="22"/>
      <c r="R306" s="22"/>
      <c r="S306" s="22"/>
      <c r="T306" s="22"/>
      <c r="U306" s="22"/>
      <c r="V306" s="22"/>
    </row>
    <row r="307" spans="1:22" ht="21.2" customHeight="1">
      <c r="A307" s="33">
        <f t="shared" ref="A307:A309" si="71">+A306+1</f>
        <v>187</v>
      </c>
      <c r="B307" s="34" t="s">
        <v>515</v>
      </c>
      <c r="C307" s="33"/>
      <c r="D307" s="33"/>
      <c r="E307" s="33" t="s">
        <v>7</v>
      </c>
      <c r="F307" s="47" t="s">
        <v>37</v>
      </c>
      <c r="G307" s="33" t="s">
        <v>7</v>
      </c>
      <c r="H307" s="33" t="s">
        <v>7</v>
      </c>
      <c r="I307" s="47" t="s">
        <v>37</v>
      </c>
      <c r="J307" s="33" t="s">
        <v>7</v>
      </c>
      <c r="K307" s="35">
        <v>11500</v>
      </c>
      <c r="L307" s="35">
        <f t="shared" si="69"/>
        <v>138000</v>
      </c>
      <c r="M307" s="35" t="s">
        <v>7</v>
      </c>
      <c r="N307" s="2" t="s">
        <v>7</v>
      </c>
      <c r="O307" s="111">
        <f t="shared" si="70"/>
        <v>138000</v>
      </c>
      <c r="P307" s="144"/>
      <c r="Q307" s="22"/>
      <c r="R307" s="22"/>
      <c r="S307" s="22"/>
      <c r="T307" s="22"/>
      <c r="U307" s="22"/>
      <c r="V307" s="22"/>
    </row>
    <row r="308" spans="1:22" ht="21.2" customHeight="1">
      <c r="A308" s="33">
        <f t="shared" si="71"/>
        <v>188</v>
      </c>
      <c r="B308" s="34" t="s">
        <v>538</v>
      </c>
      <c r="C308" s="33"/>
      <c r="D308" s="33"/>
      <c r="E308" s="33" t="s">
        <v>7</v>
      </c>
      <c r="F308" s="34" t="s">
        <v>33</v>
      </c>
      <c r="G308" s="33" t="s">
        <v>7</v>
      </c>
      <c r="H308" s="33" t="s">
        <v>7</v>
      </c>
      <c r="I308" s="47" t="s">
        <v>33</v>
      </c>
      <c r="J308" s="33" t="s">
        <v>7</v>
      </c>
      <c r="K308" s="35">
        <v>9400</v>
      </c>
      <c r="L308" s="35">
        <f t="shared" si="69"/>
        <v>112800</v>
      </c>
      <c r="M308" s="35" t="s">
        <v>7</v>
      </c>
      <c r="N308" s="2" t="s">
        <v>7</v>
      </c>
      <c r="O308" s="111">
        <f>L308</f>
        <v>112800</v>
      </c>
      <c r="P308" s="144"/>
      <c r="Q308" s="22"/>
      <c r="R308" s="22"/>
      <c r="S308" s="22"/>
      <c r="T308" s="22"/>
      <c r="U308" s="22"/>
      <c r="V308" s="22"/>
    </row>
    <row r="309" spans="1:22" ht="21.2" customHeight="1">
      <c r="A309" s="33">
        <f t="shared" si="71"/>
        <v>189</v>
      </c>
      <c r="B309" s="34" t="s">
        <v>539</v>
      </c>
      <c r="C309" s="33"/>
      <c r="D309" s="33"/>
      <c r="E309" s="33" t="s">
        <v>7</v>
      </c>
      <c r="F309" s="34" t="s">
        <v>540</v>
      </c>
      <c r="G309" s="33" t="s">
        <v>7</v>
      </c>
      <c r="H309" s="33" t="s">
        <v>7</v>
      </c>
      <c r="I309" s="34" t="s">
        <v>540</v>
      </c>
      <c r="J309" s="33" t="s">
        <v>7</v>
      </c>
      <c r="K309" s="35">
        <v>9400</v>
      </c>
      <c r="L309" s="35">
        <f t="shared" si="69"/>
        <v>112800</v>
      </c>
      <c r="M309" s="35" t="s">
        <v>7</v>
      </c>
      <c r="N309" s="2" t="s">
        <v>7</v>
      </c>
      <c r="O309" s="111">
        <f>L309</f>
        <v>112800</v>
      </c>
      <c r="P309" s="144"/>
      <c r="Q309" s="22"/>
      <c r="R309" s="22"/>
      <c r="S309" s="22"/>
      <c r="T309" s="22"/>
      <c r="U309" s="22"/>
      <c r="V309" s="22"/>
    </row>
    <row r="310" spans="1:22" ht="21.2" customHeight="1">
      <c r="A310" s="33"/>
      <c r="B310" s="34"/>
      <c r="C310" s="42"/>
      <c r="D310" s="33"/>
      <c r="E310" s="33"/>
      <c r="F310" s="42" t="s">
        <v>61</v>
      </c>
      <c r="G310" s="42"/>
      <c r="H310" s="42"/>
      <c r="I310" s="42"/>
      <c r="J310" s="42"/>
      <c r="K310" s="35"/>
      <c r="L310" s="35"/>
      <c r="M310" s="35"/>
      <c r="N310" s="35"/>
      <c r="O310" s="111"/>
      <c r="P310" s="144"/>
      <c r="Q310" s="22"/>
      <c r="R310" s="22"/>
      <c r="S310" s="22"/>
      <c r="T310" s="22"/>
      <c r="U310" s="22"/>
      <c r="V310" s="22"/>
    </row>
    <row r="311" spans="1:22" ht="21.2" customHeight="1">
      <c r="A311" s="33">
        <f>+A309+1</f>
        <v>190</v>
      </c>
      <c r="B311" s="33" t="s">
        <v>7</v>
      </c>
      <c r="C311" s="33"/>
      <c r="D311" s="33"/>
      <c r="E311" s="35" t="s">
        <v>7</v>
      </c>
      <c r="F311" s="34" t="s">
        <v>34</v>
      </c>
      <c r="G311" s="35" t="s">
        <v>7</v>
      </c>
      <c r="H311" s="35" t="s">
        <v>7</v>
      </c>
      <c r="I311" s="34" t="s">
        <v>34</v>
      </c>
      <c r="J311" s="35" t="s">
        <v>7</v>
      </c>
      <c r="K311" s="35">
        <v>9000</v>
      </c>
      <c r="L311" s="35">
        <f>+K311*10*12</f>
        <v>1080000</v>
      </c>
      <c r="M311" s="35" t="s">
        <v>7</v>
      </c>
      <c r="N311" s="35" t="s">
        <v>7</v>
      </c>
      <c r="O311" s="111">
        <f>L311</f>
        <v>1080000</v>
      </c>
      <c r="P311" s="144"/>
      <c r="Q311" s="22"/>
      <c r="R311" s="22"/>
      <c r="S311" s="22"/>
      <c r="T311" s="22"/>
      <c r="U311" s="22"/>
      <c r="V311" s="22"/>
    </row>
    <row r="312" spans="1:22" ht="19.5">
      <c r="A312" s="18"/>
      <c r="B312" s="18"/>
      <c r="C312" s="18"/>
      <c r="D312" s="18"/>
      <c r="E312" s="21"/>
      <c r="F312" s="20"/>
      <c r="G312" s="21"/>
      <c r="H312" s="21"/>
      <c r="I312" s="20"/>
      <c r="J312" s="21"/>
      <c r="K312" s="21"/>
      <c r="L312" s="21"/>
      <c r="M312" s="21"/>
      <c r="N312" s="21"/>
      <c r="O312" s="117"/>
      <c r="P312" s="19"/>
      <c r="Q312" s="22"/>
      <c r="R312" s="22"/>
      <c r="S312" s="22"/>
      <c r="T312" s="22"/>
      <c r="U312" s="22"/>
      <c r="V312" s="22"/>
    </row>
    <row r="313" spans="1:22" ht="19.5">
      <c r="A313" s="18" t="s">
        <v>548</v>
      </c>
      <c r="B313" s="18"/>
      <c r="C313" s="18"/>
      <c r="D313" s="18"/>
      <c r="E313" s="21"/>
      <c r="F313" s="20"/>
      <c r="G313" s="21"/>
      <c r="H313" s="21"/>
      <c r="I313" s="20"/>
      <c r="J313" s="21"/>
      <c r="K313" s="21"/>
      <c r="L313" s="21"/>
      <c r="M313" s="21"/>
      <c r="N313" s="21"/>
      <c r="O313" s="117"/>
      <c r="P313" s="19"/>
      <c r="Q313" s="22"/>
      <c r="R313" s="22"/>
      <c r="S313" s="22"/>
      <c r="T313" s="22"/>
      <c r="U313" s="22"/>
      <c r="V313" s="22"/>
    </row>
    <row r="314" spans="1:22" ht="19.5">
      <c r="A314" s="18"/>
      <c r="B314" s="18"/>
      <c r="C314" s="18"/>
      <c r="D314" s="18"/>
      <c r="E314" s="21"/>
      <c r="F314" s="20"/>
      <c r="G314" s="21"/>
      <c r="H314" s="21"/>
      <c r="I314" s="20"/>
      <c r="J314" s="21"/>
      <c r="K314" s="21"/>
      <c r="L314" s="21"/>
      <c r="M314" s="21"/>
      <c r="N314" s="21"/>
      <c r="O314" s="117"/>
      <c r="P314" s="19"/>
      <c r="Q314" s="22"/>
      <c r="R314" s="22"/>
      <c r="S314" s="22"/>
      <c r="T314" s="22"/>
      <c r="U314" s="22"/>
      <c r="V314" s="22"/>
    </row>
    <row r="315" spans="1:22" ht="19.5">
      <c r="A315" s="18"/>
      <c r="B315" s="18"/>
      <c r="C315" s="18"/>
      <c r="D315" s="18"/>
      <c r="E315" s="21"/>
      <c r="F315" s="20"/>
      <c r="G315" s="21"/>
      <c r="H315" s="21"/>
      <c r="I315" s="20"/>
      <c r="J315" s="21"/>
      <c r="K315" s="21"/>
      <c r="L315" s="21"/>
      <c r="M315" s="21"/>
      <c r="N315" s="21"/>
      <c r="O315" s="117">
        <f>+O288+1</f>
        <v>69</v>
      </c>
      <c r="P315" s="19"/>
      <c r="Q315" s="22"/>
      <c r="R315" s="22"/>
      <c r="S315" s="22"/>
      <c r="T315" s="22"/>
      <c r="U315" s="22"/>
      <c r="V315" s="22"/>
    </row>
    <row r="316" spans="1:22" ht="19.5">
      <c r="A316" s="18"/>
      <c r="B316" s="18"/>
      <c r="C316" s="18"/>
      <c r="D316" s="18"/>
      <c r="E316" s="21"/>
      <c r="F316" s="20"/>
      <c r="G316" s="21"/>
      <c r="H316" s="21"/>
      <c r="I316" s="20"/>
      <c r="J316" s="21"/>
      <c r="K316" s="21"/>
      <c r="L316" s="21"/>
      <c r="M316" s="21"/>
      <c r="N316" s="21"/>
      <c r="O316" s="117"/>
      <c r="P316" s="19"/>
      <c r="Q316" s="22"/>
      <c r="R316" s="22"/>
      <c r="S316" s="22"/>
      <c r="T316" s="22"/>
      <c r="U316" s="22"/>
      <c r="V316" s="22"/>
    </row>
    <row r="317" spans="1:22" ht="19.5">
      <c r="A317" s="18"/>
      <c r="B317" s="18"/>
      <c r="C317" s="18"/>
      <c r="D317" s="49"/>
      <c r="E317" s="51"/>
      <c r="F317" s="82"/>
      <c r="G317" s="51"/>
      <c r="H317" s="51"/>
      <c r="I317" s="82"/>
      <c r="J317" s="51"/>
      <c r="K317" s="51"/>
      <c r="L317" s="51"/>
      <c r="M317" s="51"/>
      <c r="N317" s="51"/>
      <c r="O317" s="121"/>
      <c r="P317" s="19"/>
      <c r="Q317" s="22"/>
      <c r="R317" s="22"/>
      <c r="S317" s="22"/>
      <c r="T317" s="22"/>
      <c r="U317" s="22"/>
      <c r="V317" s="22"/>
    </row>
    <row r="318" spans="1:22" ht="19.5">
      <c r="A318" s="145" t="s">
        <v>0</v>
      </c>
      <c r="B318" s="129" t="s">
        <v>209</v>
      </c>
      <c r="C318" s="19"/>
      <c r="D318" s="27" t="s">
        <v>210</v>
      </c>
      <c r="E318" s="132" t="s">
        <v>213</v>
      </c>
      <c r="F318" s="133"/>
      <c r="G318" s="134"/>
      <c r="H318" s="132" t="s">
        <v>214</v>
      </c>
      <c r="I318" s="133"/>
      <c r="J318" s="133"/>
      <c r="K318" s="52"/>
      <c r="L318" s="52" t="s">
        <v>4</v>
      </c>
      <c r="M318" s="135" t="s">
        <v>215</v>
      </c>
      <c r="N318" s="136"/>
      <c r="O318" s="129" t="s">
        <v>2</v>
      </c>
      <c r="P318" s="144"/>
      <c r="Q318" s="22"/>
      <c r="R318" s="22"/>
      <c r="S318" s="22"/>
      <c r="T318" s="22"/>
      <c r="U318" s="22"/>
      <c r="V318" s="22"/>
    </row>
    <row r="319" spans="1:22" ht="19.5">
      <c r="A319" s="146"/>
      <c r="B319" s="130"/>
      <c r="C319" s="26"/>
      <c r="D319" s="27" t="s">
        <v>211</v>
      </c>
      <c r="E319" s="129" t="s">
        <v>212</v>
      </c>
      <c r="F319" s="129" t="s">
        <v>3</v>
      </c>
      <c r="G319" s="129" t="s">
        <v>1</v>
      </c>
      <c r="H319" s="129" t="s">
        <v>212</v>
      </c>
      <c r="I319" s="129" t="s">
        <v>3</v>
      </c>
      <c r="J319" s="129" t="s">
        <v>1</v>
      </c>
      <c r="K319" s="28"/>
      <c r="L319" s="29"/>
      <c r="M319" s="129" t="s">
        <v>215</v>
      </c>
      <c r="N319" s="26" t="s">
        <v>216</v>
      </c>
      <c r="O319" s="130"/>
      <c r="P319" s="144"/>
      <c r="Q319" s="22"/>
      <c r="R319" s="22"/>
      <c r="S319" s="22"/>
      <c r="T319" s="22"/>
      <c r="U319" s="19"/>
      <c r="V319" s="19"/>
    </row>
    <row r="320" spans="1:22" ht="19.5">
      <c r="A320" s="146"/>
      <c r="B320" s="131"/>
      <c r="C320" s="26"/>
      <c r="D320" s="36"/>
      <c r="E320" s="131"/>
      <c r="F320" s="131"/>
      <c r="G320" s="131"/>
      <c r="H320" s="131"/>
      <c r="I320" s="131"/>
      <c r="J320" s="131"/>
      <c r="K320" s="30"/>
      <c r="L320" s="31"/>
      <c r="M320" s="131"/>
      <c r="N320" s="32" t="s">
        <v>217</v>
      </c>
      <c r="O320" s="130"/>
      <c r="P320" s="144"/>
      <c r="Q320" s="22"/>
      <c r="R320" s="22"/>
      <c r="S320" s="22"/>
      <c r="T320" s="22"/>
      <c r="U320" s="22"/>
      <c r="V320" s="22"/>
    </row>
    <row r="321" spans="1:22" ht="19.5">
      <c r="A321" s="36"/>
      <c r="B321" s="37"/>
      <c r="C321" s="38"/>
      <c r="D321" s="36"/>
      <c r="E321" s="36"/>
      <c r="F321" s="58" t="s">
        <v>482</v>
      </c>
      <c r="G321" s="38"/>
      <c r="H321" s="38"/>
      <c r="I321" s="38"/>
      <c r="J321" s="38"/>
      <c r="K321" s="40"/>
      <c r="L321" s="40"/>
      <c r="M321" s="40"/>
      <c r="N321" s="40"/>
      <c r="O321" s="116"/>
      <c r="P321" s="144"/>
      <c r="Q321" s="22"/>
      <c r="R321" s="22"/>
      <c r="S321" s="22"/>
      <c r="T321" s="22"/>
      <c r="U321" s="22"/>
      <c r="V321" s="22"/>
    </row>
    <row r="322" spans="1:22" ht="19.5">
      <c r="A322" s="33"/>
      <c r="B322" s="34"/>
      <c r="C322" s="42"/>
      <c r="D322" s="33"/>
      <c r="E322" s="33"/>
      <c r="F322" s="42" t="s">
        <v>10</v>
      </c>
      <c r="G322" s="42"/>
      <c r="H322" s="42"/>
      <c r="I322" s="42"/>
      <c r="J322" s="42"/>
      <c r="K322" s="35"/>
      <c r="L322" s="35"/>
      <c r="M322" s="35"/>
      <c r="N322" s="35"/>
      <c r="O322" s="111"/>
      <c r="P322" s="144"/>
      <c r="Q322" s="22"/>
      <c r="R322" s="22"/>
      <c r="S322" s="22"/>
      <c r="T322" s="22"/>
      <c r="U322" s="22"/>
      <c r="V322" s="22"/>
    </row>
    <row r="323" spans="1:22" ht="19.5">
      <c r="A323" s="33">
        <f>+A311+1</f>
        <v>191</v>
      </c>
      <c r="B323" s="33" t="s">
        <v>7</v>
      </c>
      <c r="C323" s="33"/>
      <c r="D323" s="33" t="s">
        <v>7</v>
      </c>
      <c r="E323" s="33" t="s">
        <v>462</v>
      </c>
      <c r="F323" s="34" t="s">
        <v>372</v>
      </c>
      <c r="G323" s="33" t="s">
        <v>13</v>
      </c>
      <c r="H323" s="33" t="s">
        <v>462</v>
      </c>
      <c r="I323" s="34" t="s">
        <v>372</v>
      </c>
      <c r="J323" s="33" t="s">
        <v>13</v>
      </c>
      <c r="K323" s="35"/>
      <c r="L323" s="35">
        <v>393600</v>
      </c>
      <c r="M323" s="35">
        <f>3500*12</f>
        <v>42000</v>
      </c>
      <c r="N323" s="2" t="s">
        <v>7</v>
      </c>
      <c r="O323" s="111">
        <f>+M323+L323</f>
        <v>435600</v>
      </c>
      <c r="P323" s="144"/>
      <c r="Q323" s="22"/>
      <c r="R323" s="22"/>
      <c r="S323" s="22"/>
      <c r="T323" s="22"/>
      <c r="U323" s="22"/>
      <c r="V323" s="22"/>
    </row>
    <row r="324" spans="1:22" ht="19.5">
      <c r="A324" s="33"/>
      <c r="B324" s="33"/>
      <c r="C324" s="33"/>
      <c r="D324" s="33"/>
      <c r="E324" s="33"/>
      <c r="F324" s="34" t="s">
        <v>464</v>
      </c>
      <c r="G324" s="33"/>
      <c r="H324" s="33"/>
      <c r="I324" s="34" t="s">
        <v>464</v>
      </c>
      <c r="J324" s="33"/>
      <c r="K324" s="35"/>
      <c r="L324" s="35"/>
      <c r="M324" s="35"/>
      <c r="N324" s="2"/>
      <c r="O324" s="11" t="s">
        <v>14</v>
      </c>
      <c r="P324" s="144"/>
      <c r="Q324" s="22"/>
      <c r="R324" s="22"/>
      <c r="S324" s="22"/>
      <c r="T324" s="22"/>
      <c r="U324" s="22"/>
      <c r="V324" s="22"/>
    </row>
    <row r="325" spans="1:22" ht="19.5">
      <c r="A325" s="33">
        <f>+A323+1</f>
        <v>192</v>
      </c>
      <c r="B325" s="33" t="s">
        <v>7</v>
      </c>
      <c r="C325" s="33"/>
      <c r="D325" s="33" t="s">
        <v>7</v>
      </c>
      <c r="E325" s="33" t="s">
        <v>463</v>
      </c>
      <c r="F325" s="34" t="s">
        <v>373</v>
      </c>
      <c r="G325" s="33" t="s">
        <v>13</v>
      </c>
      <c r="H325" s="33" t="s">
        <v>463</v>
      </c>
      <c r="I325" s="34" t="s">
        <v>373</v>
      </c>
      <c r="J325" s="33" t="s">
        <v>13</v>
      </c>
      <c r="K325" s="35"/>
      <c r="L325" s="35">
        <v>393600</v>
      </c>
      <c r="M325" s="35">
        <f>1500*12</f>
        <v>18000</v>
      </c>
      <c r="N325" s="2" t="s">
        <v>7</v>
      </c>
      <c r="O325" s="111">
        <f>+M325+L325</f>
        <v>411600</v>
      </c>
      <c r="P325" s="144"/>
      <c r="Q325" s="22"/>
      <c r="R325" s="22"/>
      <c r="S325" s="22"/>
      <c r="T325" s="22"/>
      <c r="U325" s="22"/>
      <c r="V325" s="22"/>
    </row>
    <row r="326" spans="1:22" ht="19.5">
      <c r="A326" s="33"/>
      <c r="B326" s="34"/>
      <c r="C326" s="33"/>
      <c r="D326" s="33"/>
      <c r="E326" s="33"/>
      <c r="F326" s="34" t="s">
        <v>464</v>
      </c>
      <c r="G326" s="33"/>
      <c r="H326" s="33"/>
      <c r="I326" s="34" t="s">
        <v>464</v>
      </c>
      <c r="J326" s="33"/>
      <c r="K326" s="35"/>
      <c r="L326" s="35"/>
      <c r="M326" s="35"/>
      <c r="N326" s="2"/>
      <c r="O326" s="11" t="s">
        <v>14</v>
      </c>
      <c r="P326" s="144"/>
      <c r="Q326" s="22"/>
      <c r="R326" s="22"/>
      <c r="S326" s="22"/>
      <c r="T326" s="22"/>
      <c r="U326" s="22"/>
      <c r="V326" s="22"/>
    </row>
    <row r="327" spans="1:22" ht="19.5">
      <c r="A327" s="33">
        <f>+A325+1</f>
        <v>193</v>
      </c>
      <c r="B327" s="34" t="s">
        <v>588</v>
      </c>
      <c r="C327" s="33"/>
      <c r="D327" s="33" t="s">
        <v>496</v>
      </c>
      <c r="E327" s="33" t="s">
        <v>465</v>
      </c>
      <c r="F327" s="34" t="s">
        <v>374</v>
      </c>
      <c r="G327" s="33" t="s">
        <v>13</v>
      </c>
      <c r="H327" s="33" t="s">
        <v>465</v>
      </c>
      <c r="I327" s="34" t="s">
        <v>374</v>
      </c>
      <c r="J327" s="33" t="s">
        <v>13</v>
      </c>
      <c r="K327" s="35">
        <v>33000</v>
      </c>
      <c r="L327" s="35">
        <v>336360</v>
      </c>
      <c r="M327" s="35">
        <f>1500*12</f>
        <v>18000</v>
      </c>
      <c r="N327" s="2" t="s">
        <v>7</v>
      </c>
      <c r="O327" s="111">
        <f>+M327+L327</f>
        <v>354360</v>
      </c>
      <c r="P327" s="144"/>
      <c r="Q327" s="22"/>
      <c r="R327" s="22"/>
      <c r="S327" s="22"/>
      <c r="T327" s="22"/>
      <c r="U327" s="22"/>
      <c r="V327" s="22"/>
    </row>
    <row r="328" spans="1:22" ht="19.5">
      <c r="A328" s="33"/>
      <c r="B328" s="34"/>
      <c r="C328" s="33"/>
      <c r="D328" s="33"/>
      <c r="E328" s="33"/>
      <c r="F328" s="34" t="s">
        <v>375</v>
      </c>
      <c r="G328" s="33"/>
      <c r="H328" s="33"/>
      <c r="I328" s="34" t="s">
        <v>375</v>
      </c>
      <c r="J328" s="33"/>
      <c r="K328" s="35"/>
      <c r="L328" s="35"/>
      <c r="M328" s="35"/>
      <c r="N328" s="2"/>
      <c r="O328" s="111"/>
      <c r="P328" s="144"/>
      <c r="Q328" s="22"/>
      <c r="R328" s="22"/>
      <c r="S328" s="22"/>
      <c r="T328" s="22"/>
      <c r="U328" s="22"/>
      <c r="V328" s="22"/>
    </row>
    <row r="329" spans="1:22" ht="19.5">
      <c r="A329" s="33">
        <f>+A327+1</f>
        <v>194</v>
      </c>
      <c r="B329" s="34" t="s">
        <v>380</v>
      </c>
      <c r="C329" s="33"/>
      <c r="D329" s="33" t="s">
        <v>488</v>
      </c>
      <c r="E329" s="33" t="s">
        <v>466</v>
      </c>
      <c r="F329" s="34" t="s">
        <v>69</v>
      </c>
      <c r="G329" s="33" t="s">
        <v>376</v>
      </c>
      <c r="H329" s="33" t="s">
        <v>466</v>
      </c>
      <c r="I329" s="34" t="s">
        <v>69</v>
      </c>
      <c r="J329" s="33" t="s">
        <v>376</v>
      </c>
      <c r="K329" s="35">
        <v>29340</v>
      </c>
      <c r="L329" s="35">
        <v>302280</v>
      </c>
      <c r="M329" s="35" t="s">
        <v>7</v>
      </c>
      <c r="N329" s="2" t="s">
        <v>7</v>
      </c>
      <c r="O329" s="111">
        <f>L329</f>
        <v>302280</v>
      </c>
      <c r="P329" s="144"/>
      <c r="Q329" s="22"/>
      <c r="R329" s="22"/>
      <c r="S329" s="22"/>
      <c r="T329" s="22"/>
      <c r="U329" s="22"/>
      <c r="V329" s="22"/>
    </row>
    <row r="330" spans="1:22" ht="19.5">
      <c r="A330" s="33">
        <f>+A329+1</f>
        <v>195</v>
      </c>
      <c r="B330" s="34" t="s">
        <v>381</v>
      </c>
      <c r="C330" s="33"/>
      <c r="D330" s="33" t="s">
        <v>489</v>
      </c>
      <c r="E330" s="33" t="s">
        <v>467</v>
      </c>
      <c r="F330" s="34" t="s">
        <v>377</v>
      </c>
      <c r="G330" s="33" t="s">
        <v>376</v>
      </c>
      <c r="H330" s="33" t="s">
        <v>467</v>
      </c>
      <c r="I330" s="34" t="s">
        <v>377</v>
      </c>
      <c r="J330" s="33" t="s">
        <v>376</v>
      </c>
      <c r="K330" s="35">
        <v>27960</v>
      </c>
      <c r="L330" s="35">
        <v>285840</v>
      </c>
      <c r="M330" s="35" t="s">
        <v>7</v>
      </c>
      <c r="N330" s="2" t="s">
        <v>7</v>
      </c>
      <c r="O330" s="111">
        <f t="shared" ref="O330:O333" si="72">L330</f>
        <v>285840</v>
      </c>
      <c r="P330" s="144"/>
      <c r="Q330" s="22"/>
      <c r="R330" s="22"/>
      <c r="S330" s="22"/>
      <c r="T330" s="22"/>
      <c r="U330" s="22"/>
      <c r="V330" s="22"/>
    </row>
    <row r="331" spans="1:22" ht="19.5">
      <c r="A331" s="33">
        <f>+A330+1</f>
        <v>196</v>
      </c>
      <c r="B331" s="33" t="s">
        <v>7</v>
      </c>
      <c r="C331" s="33"/>
      <c r="D331" s="33" t="s">
        <v>7</v>
      </c>
      <c r="E331" s="33" t="s">
        <v>503</v>
      </c>
      <c r="F331" s="34" t="s">
        <v>74</v>
      </c>
      <c r="G331" s="33" t="s">
        <v>378</v>
      </c>
      <c r="H331" s="33" t="s">
        <v>503</v>
      </c>
      <c r="I331" s="34" t="s">
        <v>74</v>
      </c>
      <c r="J331" s="33" t="s">
        <v>378</v>
      </c>
      <c r="K331" s="35"/>
      <c r="L331" s="35">
        <v>355520</v>
      </c>
      <c r="M331" s="35" t="s">
        <v>7</v>
      </c>
      <c r="N331" s="2" t="s">
        <v>7</v>
      </c>
      <c r="O331" s="11" t="s">
        <v>14</v>
      </c>
      <c r="P331" s="144"/>
      <c r="Q331" s="22"/>
      <c r="R331" s="22"/>
      <c r="S331" s="22"/>
      <c r="T331" s="22"/>
      <c r="U331" s="22"/>
      <c r="V331" s="22"/>
    </row>
    <row r="332" spans="1:22" ht="19.5">
      <c r="A332" s="33">
        <f t="shared" ref="A332:A334" si="73">+A331+1</f>
        <v>197</v>
      </c>
      <c r="B332" s="34" t="s">
        <v>383</v>
      </c>
      <c r="C332" s="33"/>
      <c r="D332" s="33" t="s">
        <v>484</v>
      </c>
      <c r="E332" s="33" t="s">
        <v>468</v>
      </c>
      <c r="F332" s="34" t="s">
        <v>379</v>
      </c>
      <c r="G332" s="33" t="s">
        <v>376</v>
      </c>
      <c r="H332" s="33" t="s">
        <v>468</v>
      </c>
      <c r="I332" s="34" t="s">
        <v>379</v>
      </c>
      <c r="J332" s="33" t="s">
        <v>376</v>
      </c>
      <c r="K332" s="35">
        <v>25190</v>
      </c>
      <c r="L332" s="35">
        <f>+K332*12</f>
        <v>302280</v>
      </c>
      <c r="M332" s="35" t="s">
        <v>7</v>
      </c>
      <c r="N332" s="2" t="s">
        <v>7</v>
      </c>
      <c r="O332" s="111">
        <f t="shared" si="72"/>
        <v>302280</v>
      </c>
      <c r="P332" s="144"/>
      <c r="Q332" s="22"/>
      <c r="R332" s="22"/>
      <c r="S332" s="22"/>
      <c r="T332" s="22"/>
      <c r="U332" s="22"/>
      <c r="V332" s="22"/>
    </row>
    <row r="333" spans="1:22" ht="19.5">
      <c r="A333" s="33">
        <f t="shared" si="73"/>
        <v>198</v>
      </c>
      <c r="B333" s="34" t="s">
        <v>384</v>
      </c>
      <c r="C333" s="33" t="s">
        <v>184</v>
      </c>
      <c r="D333" s="33" t="s">
        <v>490</v>
      </c>
      <c r="E333" s="33" t="s">
        <v>469</v>
      </c>
      <c r="F333" s="47" t="s">
        <v>183</v>
      </c>
      <c r="G333" s="33" t="s">
        <v>376</v>
      </c>
      <c r="H333" s="33" t="s">
        <v>469</v>
      </c>
      <c r="I333" s="47" t="s">
        <v>183</v>
      </c>
      <c r="J333" s="33" t="s">
        <v>376</v>
      </c>
      <c r="K333" s="2">
        <v>25660</v>
      </c>
      <c r="L333" s="2">
        <f>+K333*12</f>
        <v>307920</v>
      </c>
      <c r="M333" s="2" t="s">
        <v>7</v>
      </c>
      <c r="N333" s="2" t="s">
        <v>7</v>
      </c>
      <c r="O333" s="111">
        <f t="shared" si="72"/>
        <v>307920</v>
      </c>
      <c r="P333" s="144"/>
      <c r="Q333" s="22"/>
      <c r="R333" s="22"/>
      <c r="S333" s="22"/>
      <c r="T333" s="22"/>
      <c r="U333" s="22"/>
      <c r="V333" s="22"/>
    </row>
    <row r="334" spans="1:22" ht="19.5">
      <c r="A334" s="33">
        <f t="shared" si="73"/>
        <v>199</v>
      </c>
      <c r="B334" s="37"/>
      <c r="C334" s="36"/>
      <c r="D334" s="36"/>
      <c r="E334" s="36"/>
      <c r="F334" s="45"/>
      <c r="G334" s="36"/>
      <c r="H334" s="36" t="s">
        <v>574</v>
      </c>
      <c r="I334" s="45" t="s">
        <v>573</v>
      </c>
      <c r="J334" s="36" t="s">
        <v>17</v>
      </c>
      <c r="K334" s="4"/>
      <c r="L334" s="4"/>
      <c r="M334" s="4"/>
      <c r="N334" s="4"/>
      <c r="O334" s="119" t="s">
        <v>570</v>
      </c>
      <c r="P334" s="144"/>
      <c r="Q334" s="22"/>
      <c r="R334" s="22"/>
      <c r="S334" s="22"/>
      <c r="T334" s="22"/>
      <c r="U334" s="22"/>
      <c r="V334" s="22"/>
    </row>
    <row r="335" spans="1:22" ht="19.5">
      <c r="A335" s="36"/>
      <c r="B335" s="37"/>
      <c r="C335" s="57"/>
      <c r="D335" s="36"/>
      <c r="E335" s="36"/>
      <c r="F335" s="57" t="s">
        <v>32</v>
      </c>
      <c r="G335" s="57"/>
      <c r="H335" s="57"/>
      <c r="I335" s="57"/>
      <c r="J335" s="57"/>
      <c r="K335" s="40"/>
      <c r="L335" s="40"/>
      <c r="M335" s="40"/>
      <c r="N335" s="40"/>
      <c r="O335" s="111"/>
      <c r="P335" s="144"/>
      <c r="Q335" s="22"/>
      <c r="R335" s="22"/>
      <c r="S335" s="22"/>
    </row>
    <row r="336" spans="1:22" ht="19.5">
      <c r="A336" s="33">
        <f>+A334+1</f>
        <v>200</v>
      </c>
      <c r="B336" s="34" t="s">
        <v>385</v>
      </c>
      <c r="C336" s="33" t="s">
        <v>186</v>
      </c>
      <c r="D336" s="33"/>
      <c r="E336" s="33" t="s">
        <v>7</v>
      </c>
      <c r="F336" s="34" t="s">
        <v>185</v>
      </c>
      <c r="G336" s="33" t="s">
        <v>7</v>
      </c>
      <c r="H336" s="33" t="s">
        <v>7</v>
      </c>
      <c r="I336" s="34" t="s">
        <v>185</v>
      </c>
      <c r="J336" s="33" t="s">
        <v>7</v>
      </c>
      <c r="K336" s="35">
        <v>21010</v>
      </c>
      <c r="L336" s="1">
        <f>+K336*12</f>
        <v>252120</v>
      </c>
      <c r="M336" s="33" t="s">
        <v>7</v>
      </c>
      <c r="N336" s="33" t="s">
        <v>7</v>
      </c>
      <c r="O336" s="111">
        <f>L336</f>
        <v>252120</v>
      </c>
      <c r="P336" s="144"/>
      <c r="Q336" s="22"/>
      <c r="R336" s="22"/>
      <c r="S336" s="22"/>
    </row>
    <row r="337" spans="1:22" ht="19.5">
      <c r="A337" s="33">
        <f>+A336+1</f>
        <v>201</v>
      </c>
      <c r="B337" s="88" t="s">
        <v>386</v>
      </c>
      <c r="C337" s="33" t="s">
        <v>188</v>
      </c>
      <c r="D337" s="33"/>
      <c r="E337" s="33" t="s">
        <v>7</v>
      </c>
      <c r="F337" s="34" t="s">
        <v>187</v>
      </c>
      <c r="G337" s="33" t="s">
        <v>7</v>
      </c>
      <c r="H337" s="33" t="s">
        <v>7</v>
      </c>
      <c r="I337" s="34" t="s">
        <v>187</v>
      </c>
      <c r="J337" s="33" t="s">
        <v>7</v>
      </c>
      <c r="K337" s="35">
        <v>23710</v>
      </c>
      <c r="L337" s="1">
        <f t="shared" ref="L337:L339" si="74">+K337*12</f>
        <v>284520</v>
      </c>
      <c r="M337" s="33" t="s">
        <v>7</v>
      </c>
      <c r="N337" s="33" t="s">
        <v>7</v>
      </c>
      <c r="O337" s="111">
        <f t="shared" ref="O337:O339" si="75">L337</f>
        <v>284520</v>
      </c>
      <c r="P337" s="144"/>
      <c r="Q337" s="22"/>
      <c r="R337" s="22"/>
      <c r="S337" s="22"/>
    </row>
    <row r="338" spans="1:22">
      <c r="A338" s="33">
        <f t="shared" ref="A338:A339" si="76">+A337+1</f>
        <v>202</v>
      </c>
      <c r="B338" s="34" t="s">
        <v>387</v>
      </c>
      <c r="C338" s="33" t="s">
        <v>189</v>
      </c>
      <c r="D338" s="33"/>
      <c r="E338" s="33" t="s">
        <v>7</v>
      </c>
      <c r="F338" s="34" t="s">
        <v>187</v>
      </c>
      <c r="G338" s="33" t="s">
        <v>7</v>
      </c>
      <c r="H338" s="33" t="s">
        <v>7</v>
      </c>
      <c r="I338" s="34" t="s">
        <v>187</v>
      </c>
      <c r="J338" s="33" t="s">
        <v>7</v>
      </c>
      <c r="K338" s="35">
        <v>24080</v>
      </c>
      <c r="L338" s="1">
        <f t="shared" si="74"/>
        <v>288960</v>
      </c>
      <c r="M338" s="33" t="s">
        <v>7</v>
      </c>
      <c r="N338" s="33" t="s">
        <v>7</v>
      </c>
      <c r="O338" s="111">
        <f t="shared" si="75"/>
        <v>288960</v>
      </c>
      <c r="P338" s="144"/>
      <c r="Q338" s="19"/>
      <c r="R338" s="19"/>
      <c r="S338" s="19"/>
    </row>
    <row r="339" spans="1:22">
      <c r="A339" s="33">
        <f t="shared" si="76"/>
        <v>203</v>
      </c>
      <c r="B339" s="34" t="s">
        <v>388</v>
      </c>
      <c r="C339" s="33" t="s">
        <v>191</v>
      </c>
      <c r="D339" s="33"/>
      <c r="E339" s="33" t="s">
        <v>7</v>
      </c>
      <c r="F339" s="34" t="s">
        <v>190</v>
      </c>
      <c r="G339" s="33" t="s">
        <v>7</v>
      </c>
      <c r="H339" s="33" t="s">
        <v>7</v>
      </c>
      <c r="I339" s="34" t="s">
        <v>190</v>
      </c>
      <c r="J339" s="33" t="s">
        <v>7</v>
      </c>
      <c r="K339" s="35">
        <v>25670</v>
      </c>
      <c r="L339" s="2">
        <f t="shared" si="74"/>
        <v>308040</v>
      </c>
      <c r="M339" s="33" t="s">
        <v>7</v>
      </c>
      <c r="N339" s="33" t="s">
        <v>7</v>
      </c>
      <c r="O339" s="111">
        <f t="shared" si="75"/>
        <v>308040</v>
      </c>
      <c r="P339" s="144"/>
      <c r="Q339" s="19"/>
      <c r="R339" s="19"/>
      <c r="S339" s="19"/>
    </row>
    <row r="340" spans="1:22">
      <c r="A340" s="18"/>
      <c r="B340" s="20"/>
      <c r="C340" s="18"/>
      <c r="D340" s="18"/>
      <c r="E340" s="18"/>
      <c r="F340" s="20"/>
      <c r="G340" s="18"/>
      <c r="H340" s="18"/>
      <c r="I340" s="20"/>
      <c r="J340" s="18"/>
      <c r="K340" s="21"/>
      <c r="L340" s="7"/>
      <c r="M340" s="18"/>
      <c r="N340" s="18"/>
      <c r="O340" s="117"/>
      <c r="P340" s="144"/>
      <c r="Q340" s="19"/>
      <c r="R340" s="19"/>
      <c r="S340" s="19"/>
    </row>
    <row r="341" spans="1:22">
      <c r="A341" s="18"/>
      <c r="B341" s="20"/>
      <c r="C341" s="18"/>
      <c r="D341" s="18"/>
      <c r="E341" s="18"/>
      <c r="F341" s="20"/>
      <c r="G341" s="18"/>
      <c r="H341" s="18"/>
      <c r="I341" s="20"/>
      <c r="J341" s="18"/>
      <c r="K341" s="21"/>
      <c r="L341" s="7"/>
      <c r="M341" s="18"/>
      <c r="N341" s="18"/>
      <c r="O341" s="117"/>
      <c r="P341" s="144"/>
      <c r="Q341" s="19"/>
      <c r="R341" s="19"/>
      <c r="S341" s="19"/>
    </row>
    <row r="342" spans="1:22">
      <c r="A342" s="18"/>
      <c r="B342" s="20"/>
      <c r="C342" s="18"/>
      <c r="D342" s="18"/>
      <c r="E342" s="18"/>
      <c r="F342" s="20"/>
      <c r="G342" s="18"/>
      <c r="H342" s="18"/>
      <c r="I342" s="20"/>
      <c r="J342" s="18"/>
      <c r="K342" s="21"/>
      <c r="L342" s="7"/>
      <c r="M342" s="18"/>
      <c r="N342" s="18"/>
      <c r="O342" s="117"/>
      <c r="P342" s="144"/>
      <c r="Q342" s="19"/>
      <c r="R342" s="19"/>
      <c r="S342" s="19"/>
    </row>
    <row r="343" spans="1:22">
      <c r="A343" s="18"/>
      <c r="B343" s="20"/>
      <c r="C343" s="18"/>
      <c r="D343" s="18"/>
      <c r="E343" s="18"/>
      <c r="F343" s="20"/>
      <c r="G343" s="18"/>
      <c r="H343" s="18"/>
      <c r="I343" s="20"/>
      <c r="J343" s="18"/>
      <c r="K343" s="21"/>
      <c r="L343" s="7"/>
      <c r="M343" s="18"/>
      <c r="N343" s="18"/>
      <c r="O343" s="117"/>
      <c r="P343" s="144"/>
      <c r="Q343" s="19"/>
      <c r="R343" s="19"/>
      <c r="S343" s="19"/>
    </row>
    <row r="344" spans="1:22">
      <c r="A344" s="18"/>
      <c r="B344" s="20"/>
      <c r="C344" s="18"/>
      <c r="D344" s="18"/>
      <c r="E344" s="18"/>
      <c r="F344" s="20"/>
      <c r="G344" s="18"/>
      <c r="H344" s="18"/>
      <c r="I344" s="20"/>
      <c r="J344" s="18"/>
      <c r="K344" s="21"/>
      <c r="L344" s="7"/>
      <c r="M344" s="18"/>
      <c r="N344" s="18"/>
      <c r="O344" s="117">
        <f>+O315+1</f>
        <v>70</v>
      </c>
      <c r="P344" s="144"/>
      <c r="Q344" s="19"/>
      <c r="R344" s="19"/>
      <c r="S344" s="19"/>
    </row>
    <row r="345" spans="1:22">
      <c r="A345" s="18"/>
      <c r="B345" s="20"/>
      <c r="C345" s="18"/>
      <c r="D345" s="18"/>
      <c r="E345" s="18"/>
      <c r="F345" s="20"/>
      <c r="G345" s="18"/>
      <c r="H345" s="18"/>
      <c r="I345" s="20"/>
      <c r="J345" s="18"/>
      <c r="K345" s="21"/>
      <c r="L345" s="7"/>
      <c r="M345" s="18"/>
      <c r="N345" s="18"/>
      <c r="O345" s="117"/>
      <c r="P345" s="144"/>
      <c r="Q345" s="19"/>
      <c r="R345" s="19"/>
      <c r="S345" s="19"/>
    </row>
    <row r="346" spans="1:22">
      <c r="A346" s="18"/>
      <c r="B346" s="20"/>
      <c r="C346" s="18"/>
      <c r="D346" s="18"/>
      <c r="E346" s="18"/>
      <c r="F346" s="20"/>
      <c r="G346" s="18"/>
      <c r="H346" s="18"/>
      <c r="I346" s="20"/>
      <c r="J346" s="18"/>
      <c r="K346" s="21"/>
      <c r="L346" s="7"/>
      <c r="M346" s="18"/>
      <c r="N346" s="18"/>
      <c r="O346" s="117"/>
      <c r="P346" s="18"/>
      <c r="Q346" s="19"/>
      <c r="R346" s="19"/>
      <c r="S346" s="19"/>
    </row>
    <row r="347" spans="1:22" ht="21" customHeight="1">
      <c r="A347" s="129" t="s">
        <v>0</v>
      </c>
      <c r="B347" s="129" t="s">
        <v>209</v>
      </c>
      <c r="C347" s="19"/>
      <c r="D347" s="24" t="s">
        <v>210</v>
      </c>
      <c r="E347" s="138" t="s">
        <v>213</v>
      </c>
      <c r="F347" s="139"/>
      <c r="G347" s="140"/>
      <c r="H347" s="138" t="s">
        <v>214</v>
      </c>
      <c r="I347" s="139"/>
      <c r="J347" s="139"/>
      <c r="K347" s="25"/>
      <c r="L347" s="25" t="s">
        <v>4</v>
      </c>
      <c r="M347" s="141" t="s">
        <v>215</v>
      </c>
      <c r="N347" s="142"/>
      <c r="O347" s="129" t="s">
        <v>2</v>
      </c>
      <c r="P347" s="19"/>
      <c r="Q347" s="19"/>
      <c r="R347" s="19"/>
      <c r="S347" s="19"/>
    </row>
    <row r="348" spans="1:22" ht="19.5">
      <c r="A348" s="130"/>
      <c r="B348" s="130"/>
      <c r="C348" s="26"/>
      <c r="D348" s="27" t="s">
        <v>211</v>
      </c>
      <c r="E348" s="129" t="s">
        <v>212</v>
      </c>
      <c r="F348" s="129" t="s">
        <v>3</v>
      </c>
      <c r="G348" s="129" t="s">
        <v>1</v>
      </c>
      <c r="H348" s="129" t="s">
        <v>212</v>
      </c>
      <c r="I348" s="129" t="s">
        <v>3</v>
      </c>
      <c r="J348" s="129" t="s">
        <v>1</v>
      </c>
      <c r="K348" s="28"/>
      <c r="L348" s="29"/>
      <c r="M348" s="129" t="s">
        <v>215</v>
      </c>
      <c r="N348" s="26" t="s">
        <v>216</v>
      </c>
      <c r="O348" s="130"/>
      <c r="P348" s="144"/>
      <c r="Q348" s="22"/>
      <c r="R348" s="22"/>
      <c r="S348" s="22"/>
      <c r="T348" s="22"/>
      <c r="U348" s="19"/>
      <c r="V348" s="19"/>
    </row>
    <row r="349" spans="1:22" ht="19.5">
      <c r="A349" s="131"/>
      <c r="B349" s="131"/>
      <c r="C349" s="26"/>
      <c r="D349" s="36"/>
      <c r="E349" s="131"/>
      <c r="F349" s="131"/>
      <c r="G349" s="131"/>
      <c r="H349" s="131"/>
      <c r="I349" s="131"/>
      <c r="J349" s="131"/>
      <c r="K349" s="30"/>
      <c r="L349" s="31"/>
      <c r="M349" s="131"/>
      <c r="N349" s="32" t="s">
        <v>217</v>
      </c>
      <c r="O349" s="130"/>
      <c r="P349" s="144"/>
      <c r="Q349" s="22"/>
      <c r="R349" s="22"/>
      <c r="S349" s="22"/>
      <c r="T349" s="22"/>
      <c r="U349" s="22"/>
      <c r="V349" s="22"/>
    </row>
    <row r="350" spans="1:22" ht="19.5">
      <c r="A350" s="36"/>
      <c r="B350" s="37"/>
      <c r="C350" s="57"/>
      <c r="D350" s="36"/>
      <c r="E350" s="36"/>
      <c r="F350" s="57" t="s">
        <v>36</v>
      </c>
      <c r="G350" s="57"/>
      <c r="H350" s="57"/>
      <c r="I350" s="57"/>
      <c r="J350" s="57"/>
      <c r="K350" s="40"/>
      <c r="L350" s="40"/>
      <c r="M350" s="40"/>
      <c r="N350" s="40"/>
      <c r="O350" s="116"/>
      <c r="P350" s="144"/>
      <c r="Q350" s="22"/>
      <c r="R350" s="22"/>
      <c r="S350" s="22"/>
      <c r="T350" s="22"/>
      <c r="U350" s="22"/>
      <c r="V350" s="22"/>
    </row>
    <row r="351" spans="1:22" ht="19.5">
      <c r="A351" s="33">
        <f>+A339+1</f>
        <v>204</v>
      </c>
      <c r="B351" s="34" t="s">
        <v>389</v>
      </c>
      <c r="C351" s="33" t="s">
        <v>53</v>
      </c>
      <c r="D351" s="33"/>
      <c r="E351" s="33" t="s">
        <v>7</v>
      </c>
      <c r="F351" s="47" t="s">
        <v>185</v>
      </c>
      <c r="G351" s="33" t="s">
        <v>7</v>
      </c>
      <c r="H351" s="33" t="s">
        <v>7</v>
      </c>
      <c r="I351" s="47" t="s">
        <v>185</v>
      </c>
      <c r="J351" s="33" t="s">
        <v>7</v>
      </c>
      <c r="K351" s="35">
        <v>16070</v>
      </c>
      <c r="L351" s="1">
        <v>166440</v>
      </c>
      <c r="M351" s="33" t="s">
        <v>7</v>
      </c>
      <c r="N351" s="33" t="s">
        <v>7</v>
      </c>
      <c r="O351" s="111">
        <f t="shared" ref="O351:O357" si="77">L351</f>
        <v>166440</v>
      </c>
      <c r="P351" s="144"/>
      <c r="Q351" s="22"/>
      <c r="R351" s="22"/>
      <c r="S351" s="22"/>
      <c r="T351" s="22"/>
      <c r="U351" s="22"/>
      <c r="V351" s="22"/>
    </row>
    <row r="352" spans="1:22" ht="19.5">
      <c r="A352" s="33">
        <f>+A351+1</f>
        <v>205</v>
      </c>
      <c r="B352" s="34" t="s">
        <v>390</v>
      </c>
      <c r="C352" s="33" t="s">
        <v>192</v>
      </c>
      <c r="D352" s="33"/>
      <c r="E352" s="33" t="s">
        <v>7</v>
      </c>
      <c r="F352" s="47" t="s">
        <v>185</v>
      </c>
      <c r="G352" s="33" t="s">
        <v>7</v>
      </c>
      <c r="H352" s="33" t="s">
        <v>7</v>
      </c>
      <c r="I352" s="47" t="s">
        <v>185</v>
      </c>
      <c r="J352" s="33" t="s">
        <v>7</v>
      </c>
      <c r="K352" s="35">
        <v>15300</v>
      </c>
      <c r="L352" s="1">
        <v>161640</v>
      </c>
      <c r="M352" s="33" t="s">
        <v>7</v>
      </c>
      <c r="N352" s="33" t="s">
        <v>7</v>
      </c>
      <c r="O352" s="111">
        <f t="shared" si="77"/>
        <v>161640</v>
      </c>
      <c r="P352" s="144"/>
      <c r="Q352" s="22"/>
      <c r="R352" s="22"/>
      <c r="S352" s="22"/>
      <c r="T352" s="22"/>
      <c r="U352" s="22"/>
      <c r="V352" s="22"/>
    </row>
    <row r="353" spans="1:22" ht="19.5">
      <c r="A353" s="33">
        <f t="shared" ref="A353:A359" si="78">+A352+1</f>
        <v>206</v>
      </c>
      <c r="B353" s="34" t="s">
        <v>391</v>
      </c>
      <c r="C353" s="33" t="s">
        <v>193</v>
      </c>
      <c r="D353" s="33"/>
      <c r="E353" s="33" t="s">
        <v>7</v>
      </c>
      <c r="F353" s="47" t="s">
        <v>185</v>
      </c>
      <c r="G353" s="33" t="s">
        <v>7</v>
      </c>
      <c r="H353" s="33" t="s">
        <v>7</v>
      </c>
      <c r="I353" s="47" t="s">
        <v>185</v>
      </c>
      <c r="J353" s="33" t="s">
        <v>7</v>
      </c>
      <c r="K353" s="35">
        <v>14790</v>
      </c>
      <c r="L353" s="1">
        <v>151680</v>
      </c>
      <c r="M353" s="33" t="s">
        <v>7</v>
      </c>
      <c r="N353" s="33" t="s">
        <v>7</v>
      </c>
      <c r="O353" s="111">
        <f t="shared" si="77"/>
        <v>151680</v>
      </c>
      <c r="P353" s="144"/>
      <c r="Q353" s="22"/>
      <c r="R353" s="22"/>
      <c r="S353" s="22"/>
      <c r="T353" s="22"/>
      <c r="U353" s="22"/>
      <c r="V353" s="22"/>
    </row>
    <row r="354" spans="1:22" ht="19.5">
      <c r="A354" s="33">
        <f t="shared" si="78"/>
        <v>207</v>
      </c>
      <c r="B354" s="34" t="s">
        <v>392</v>
      </c>
      <c r="C354" s="33" t="s">
        <v>194</v>
      </c>
      <c r="D354" s="33"/>
      <c r="E354" s="33" t="s">
        <v>7</v>
      </c>
      <c r="F354" s="47" t="s">
        <v>185</v>
      </c>
      <c r="G354" s="33" t="s">
        <v>7</v>
      </c>
      <c r="H354" s="33" t="s">
        <v>7</v>
      </c>
      <c r="I354" s="47" t="s">
        <v>185</v>
      </c>
      <c r="J354" s="33" t="s">
        <v>7</v>
      </c>
      <c r="K354" s="35">
        <v>14100</v>
      </c>
      <c r="L354" s="1">
        <v>147360</v>
      </c>
      <c r="M354" s="33" t="s">
        <v>7</v>
      </c>
      <c r="N354" s="33" t="s">
        <v>7</v>
      </c>
      <c r="O354" s="111">
        <f t="shared" si="77"/>
        <v>147360</v>
      </c>
      <c r="P354" s="144"/>
      <c r="Q354" s="22"/>
      <c r="R354" s="22"/>
      <c r="S354" s="22"/>
      <c r="T354" s="22"/>
      <c r="U354" s="22"/>
      <c r="V354" s="22"/>
    </row>
    <row r="355" spans="1:22" ht="19.5">
      <c r="A355" s="33">
        <f t="shared" si="78"/>
        <v>208</v>
      </c>
      <c r="B355" s="34" t="s">
        <v>393</v>
      </c>
      <c r="C355" s="33" t="s">
        <v>195</v>
      </c>
      <c r="D355" s="33"/>
      <c r="E355" s="33" t="s">
        <v>7</v>
      </c>
      <c r="F355" s="47" t="s">
        <v>185</v>
      </c>
      <c r="G355" s="33" t="s">
        <v>7</v>
      </c>
      <c r="H355" s="33" t="s">
        <v>7</v>
      </c>
      <c r="I355" s="47" t="s">
        <v>185</v>
      </c>
      <c r="J355" s="33" t="s">
        <v>7</v>
      </c>
      <c r="K355" s="35">
        <v>10790</v>
      </c>
      <c r="L355" s="1">
        <v>112800</v>
      </c>
      <c r="M355" s="33" t="s">
        <v>7</v>
      </c>
      <c r="N355" s="33" t="s">
        <v>7</v>
      </c>
      <c r="O355" s="111">
        <f t="shared" si="77"/>
        <v>112800</v>
      </c>
      <c r="P355" s="144"/>
      <c r="Q355" s="22"/>
      <c r="R355" s="22"/>
      <c r="S355" s="22"/>
      <c r="T355" s="22"/>
      <c r="U355" s="22"/>
      <c r="V355" s="22"/>
    </row>
    <row r="356" spans="1:22" ht="19.5">
      <c r="A356" s="33">
        <f t="shared" si="78"/>
        <v>209</v>
      </c>
      <c r="B356" s="34" t="s">
        <v>394</v>
      </c>
      <c r="C356" s="33" t="s">
        <v>196</v>
      </c>
      <c r="D356" s="33"/>
      <c r="E356" s="33" t="s">
        <v>7</v>
      </c>
      <c r="F356" s="47" t="s">
        <v>185</v>
      </c>
      <c r="G356" s="33" t="s">
        <v>7</v>
      </c>
      <c r="H356" s="33" t="s">
        <v>7</v>
      </c>
      <c r="I356" s="47" t="s">
        <v>185</v>
      </c>
      <c r="J356" s="33" t="s">
        <v>7</v>
      </c>
      <c r="K356" s="35">
        <v>10370</v>
      </c>
      <c r="L356" s="1">
        <v>112800</v>
      </c>
      <c r="M356" s="33" t="s">
        <v>7</v>
      </c>
      <c r="N356" s="33" t="s">
        <v>7</v>
      </c>
      <c r="O356" s="111">
        <f t="shared" si="77"/>
        <v>112800</v>
      </c>
      <c r="P356" s="144"/>
      <c r="Q356" s="22"/>
      <c r="R356" s="22"/>
      <c r="S356" s="22"/>
      <c r="T356" s="22"/>
      <c r="U356" s="22"/>
      <c r="V356" s="22"/>
    </row>
    <row r="357" spans="1:22" ht="19.5">
      <c r="A357" s="33">
        <f t="shared" si="78"/>
        <v>210</v>
      </c>
      <c r="B357" s="34" t="s">
        <v>395</v>
      </c>
      <c r="C357" s="33" t="s">
        <v>197</v>
      </c>
      <c r="D357" s="33"/>
      <c r="E357" s="33" t="s">
        <v>7</v>
      </c>
      <c r="F357" s="47" t="s">
        <v>185</v>
      </c>
      <c r="G357" s="33" t="s">
        <v>7</v>
      </c>
      <c r="H357" s="33" t="s">
        <v>7</v>
      </c>
      <c r="I357" s="47" t="s">
        <v>185</v>
      </c>
      <c r="J357" s="33" t="s">
        <v>7</v>
      </c>
      <c r="K357" s="35">
        <v>10370</v>
      </c>
      <c r="L357" s="1">
        <v>112800</v>
      </c>
      <c r="M357" s="33" t="s">
        <v>7</v>
      </c>
      <c r="N357" s="33" t="s">
        <v>7</v>
      </c>
      <c r="O357" s="111">
        <f t="shared" si="77"/>
        <v>112800</v>
      </c>
      <c r="P357" s="144"/>
      <c r="Q357" s="22"/>
      <c r="R357" s="22"/>
      <c r="S357" s="22"/>
      <c r="T357" s="22"/>
      <c r="U357" s="22"/>
      <c r="V357" s="22"/>
    </row>
    <row r="358" spans="1:22" ht="19.5">
      <c r="A358" s="33">
        <f t="shared" si="78"/>
        <v>211</v>
      </c>
      <c r="B358" s="34" t="s">
        <v>517</v>
      </c>
      <c r="C358" s="33" t="s">
        <v>7</v>
      </c>
      <c r="D358" s="33"/>
      <c r="E358" s="33" t="s">
        <v>7</v>
      </c>
      <c r="F358" s="47" t="s">
        <v>185</v>
      </c>
      <c r="G358" s="33" t="s">
        <v>7</v>
      </c>
      <c r="H358" s="33" t="s">
        <v>7</v>
      </c>
      <c r="I358" s="47" t="s">
        <v>185</v>
      </c>
      <c r="J358" s="33" t="s">
        <v>7</v>
      </c>
      <c r="K358" s="35">
        <v>9870</v>
      </c>
      <c r="L358" s="1">
        <v>112800</v>
      </c>
      <c r="M358" s="33" t="s">
        <v>7</v>
      </c>
      <c r="N358" s="33" t="s">
        <v>7</v>
      </c>
      <c r="O358" s="111">
        <f t="shared" ref="O358" si="79">L358</f>
        <v>112800</v>
      </c>
      <c r="P358" s="144"/>
      <c r="Q358" s="22"/>
      <c r="R358" s="22"/>
      <c r="S358" s="22"/>
      <c r="T358" s="22"/>
      <c r="U358" s="22"/>
      <c r="V358" s="22"/>
    </row>
    <row r="359" spans="1:22" ht="19.5">
      <c r="A359" s="33">
        <f t="shared" si="78"/>
        <v>212</v>
      </c>
      <c r="B359" s="34" t="s">
        <v>542</v>
      </c>
      <c r="C359" s="56"/>
      <c r="D359" s="33"/>
      <c r="E359" s="33" t="s">
        <v>7</v>
      </c>
      <c r="F359" s="47" t="s">
        <v>37</v>
      </c>
      <c r="G359" s="33" t="s">
        <v>7</v>
      </c>
      <c r="H359" s="33" t="s">
        <v>7</v>
      </c>
      <c r="I359" s="47" t="s">
        <v>37</v>
      </c>
      <c r="J359" s="33" t="s">
        <v>7</v>
      </c>
      <c r="K359" s="35">
        <v>11500</v>
      </c>
      <c r="L359" s="35">
        <f>11500*12</f>
        <v>138000</v>
      </c>
      <c r="M359" s="33" t="s">
        <v>7</v>
      </c>
      <c r="N359" s="33" t="s">
        <v>7</v>
      </c>
      <c r="O359" s="111">
        <f>L359</f>
        <v>138000</v>
      </c>
      <c r="P359" s="144"/>
      <c r="Q359" s="22"/>
      <c r="R359" s="22"/>
      <c r="S359" s="22"/>
      <c r="T359" s="22"/>
      <c r="U359" s="22"/>
      <c r="V359" s="22"/>
    </row>
    <row r="360" spans="1:22" ht="19.5">
      <c r="A360" s="33">
        <f>+A359+1</f>
        <v>213</v>
      </c>
      <c r="B360" s="34" t="s">
        <v>541</v>
      </c>
      <c r="C360" s="56" t="s">
        <v>7</v>
      </c>
      <c r="D360" s="33"/>
      <c r="E360" s="33" t="s">
        <v>7</v>
      </c>
      <c r="F360" s="47" t="s">
        <v>37</v>
      </c>
      <c r="G360" s="33" t="s">
        <v>7</v>
      </c>
      <c r="H360" s="33" t="s">
        <v>7</v>
      </c>
      <c r="I360" s="47" t="s">
        <v>37</v>
      </c>
      <c r="J360" s="33" t="s">
        <v>7</v>
      </c>
      <c r="K360" s="35">
        <v>11500</v>
      </c>
      <c r="L360" s="35">
        <v>138000</v>
      </c>
      <c r="M360" s="33" t="s">
        <v>7</v>
      </c>
      <c r="N360" s="33" t="s">
        <v>7</v>
      </c>
      <c r="O360" s="111">
        <f>L360</f>
        <v>138000</v>
      </c>
      <c r="P360" s="144"/>
      <c r="Q360" s="22"/>
      <c r="R360" s="22"/>
      <c r="S360" s="22"/>
      <c r="T360" s="22"/>
      <c r="U360" s="22"/>
      <c r="V360" s="22"/>
    </row>
    <row r="361" spans="1:22" ht="19.5">
      <c r="A361" s="33">
        <f>+A360+1</f>
        <v>214</v>
      </c>
      <c r="B361" s="34" t="s">
        <v>543</v>
      </c>
      <c r="C361" s="56"/>
      <c r="D361" s="33"/>
      <c r="E361" s="33" t="s">
        <v>7</v>
      </c>
      <c r="F361" s="47" t="s">
        <v>79</v>
      </c>
      <c r="G361" s="33" t="s">
        <v>7</v>
      </c>
      <c r="H361" s="33" t="s">
        <v>7</v>
      </c>
      <c r="I361" s="47" t="s">
        <v>79</v>
      </c>
      <c r="J361" s="33" t="s">
        <v>7</v>
      </c>
      <c r="K361" s="35">
        <v>11500</v>
      </c>
      <c r="L361" s="35">
        <f>11500*12</f>
        <v>138000</v>
      </c>
      <c r="M361" s="33" t="s">
        <v>7</v>
      </c>
      <c r="N361" s="33" t="s">
        <v>7</v>
      </c>
      <c r="O361" s="111">
        <f>L361</f>
        <v>138000</v>
      </c>
      <c r="P361" s="144"/>
      <c r="Q361" s="22"/>
      <c r="R361" s="22"/>
      <c r="S361" s="22"/>
      <c r="T361" s="22"/>
      <c r="U361" s="22"/>
      <c r="V361" s="22"/>
    </row>
    <row r="362" spans="1:22" ht="19.5">
      <c r="A362" s="33"/>
      <c r="B362" s="34"/>
      <c r="C362" s="42"/>
      <c r="D362" s="33"/>
      <c r="E362" s="33"/>
      <c r="F362" s="42" t="s">
        <v>61</v>
      </c>
      <c r="G362" s="42"/>
      <c r="H362" s="42"/>
      <c r="I362" s="42"/>
      <c r="J362" s="42"/>
      <c r="K362" s="35"/>
      <c r="L362" s="35"/>
      <c r="M362" s="35"/>
      <c r="N362" s="35"/>
      <c r="O362" s="111"/>
      <c r="P362" s="144"/>
      <c r="Q362" s="22"/>
      <c r="R362" s="22"/>
      <c r="S362" s="22"/>
      <c r="T362" s="22"/>
      <c r="U362" s="22"/>
      <c r="V362" s="22"/>
    </row>
    <row r="363" spans="1:22" ht="19.5">
      <c r="A363" s="33">
        <f>+A361+1</f>
        <v>215</v>
      </c>
      <c r="B363" s="34"/>
      <c r="C363" s="33"/>
      <c r="D363" s="33"/>
      <c r="E363" s="33" t="s">
        <v>7</v>
      </c>
      <c r="F363" s="47" t="s">
        <v>34</v>
      </c>
      <c r="G363" s="33" t="s">
        <v>7</v>
      </c>
      <c r="H363" s="33" t="s">
        <v>7</v>
      </c>
      <c r="I363" s="47" t="s">
        <v>34</v>
      </c>
      <c r="J363" s="33" t="s">
        <v>7</v>
      </c>
      <c r="K363" s="35">
        <v>9000</v>
      </c>
      <c r="L363" s="35">
        <f>+K363*12*7</f>
        <v>756000</v>
      </c>
      <c r="M363" s="33" t="s">
        <v>7</v>
      </c>
      <c r="N363" s="33" t="s">
        <v>7</v>
      </c>
      <c r="O363" s="111">
        <f t="shared" ref="O363" si="80">L363</f>
        <v>756000</v>
      </c>
      <c r="P363" s="144"/>
      <c r="Q363" s="22"/>
      <c r="R363" s="22"/>
      <c r="S363" s="22"/>
      <c r="T363" s="22"/>
      <c r="U363" s="22"/>
      <c r="V363" s="22"/>
    </row>
    <row r="364" spans="1:22" ht="19.5">
      <c r="A364" s="18"/>
      <c r="B364" s="18"/>
      <c r="C364" s="18"/>
      <c r="D364" s="18"/>
      <c r="E364" s="18"/>
      <c r="F364" s="19"/>
      <c r="G364" s="18"/>
      <c r="H364" s="18"/>
      <c r="I364" s="19"/>
      <c r="J364" s="18"/>
      <c r="K364" s="21"/>
      <c r="L364" s="21"/>
      <c r="M364" s="18"/>
      <c r="N364" s="18"/>
      <c r="O364" s="117"/>
      <c r="P364" s="144"/>
      <c r="Q364" s="22"/>
      <c r="R364" s="22"/>
      <c r="S364" s="22"/>
      <c r="T364" s="22"/>
      <c r="U364" s="22"/>
      <c r="V364" s="22"/>
    </row>
    <row r="365" spans="1:22" ht="19.5">
      <c r="A365" s="18"/>
      <c r="B365" s="18"/>
      <c r="C365" s="18"/>
      <c r="D365" s="18"/>
      <c r="E365" s="18"/>
      <c r="F365" s="19"/>
      <c r="G365" s="18"/>
      <c r="H365" s="18"/>
      <c r="I365" s="19"/>
      <c r="J365" s="18"/>
      <c r="K365" s="21"/>
      <c r="L365" s="21"/>
      <c r="M365" s="18"/>
      <c r="N365" s="18"/>
      <c r="O365" s="117"/>
      <c r="P365" s="144"/>
      <c r="Q365" s="22"/>
      <c r="R365" s="22"/>
      <c r="S365" s="22"/>
      <c r="T365" s="22"/>
      <c r="U365" s="22"/>
      <c r="V365" s="22"/>
    </row>
    <row r="366" spans="1:22" ht="19.5">
      <c r="A366" s="18"/>
      <c r="B366" s="18"/>
      <c r="C366" s="18"/>
      <c r="D366" s="18"/>
      <c r="E366" s="18"/>
      <c r="F366" s="19"/>
      <c r="G366" s="18"/>
      <c r="H366" s="18"/>
      <c r="I366" s="19"/>
      <c r="J366" s="18"/>
      <c r="K366" s="21"/>
      <c r="L366" s="21"/>
      <c r="M366" s="18"/>
      <c r="N366" s="18"/>
      <c r="O366" s="117"/>
      <c r="P366" s="144"/>
      <c r="Q366" s="22"/>
      <c r="R366" s="22"/>
      <c r="S366" s="22"/>
      <c r="T366" s="22"/>
      <c r="U366" s="22"/>
      <c r="V366" s="22"/>
    </row>
    <row r="367" spans="1:22" ht="19.5">
      <c r="A367" s="18"/>
      <c r="B367" s="18"/>
      <c r="C367" s="18"/>
      <c r="D367" s="18"/>
      <c r="E367" s="18"/>
      <c r="F367" s="19"/>
      <c r="G367" s="18"/>
      <c r="H367" s="18"/>
      <c r="I367" s="19"/>
      <c r="J367" s="18"/>
      <c r="K367" s="21"/>
      <c r="L367" s="21"/>
      <c r="M367" s="18"/>
      <c r="N367" s="18"/>
      <c r="O367" s="117"/>
      <c r="P367" s="144"/>
      <c r="Q367" s="22"/>
      <c r="R367" s="22"/>
      <c r="S367" s="22"/>
      <c r="T367" s="22"/>
      <c r="U367" s="22"/>
      <c r="V367" s="22"/>
    </row>
    <row r="368" spans="1:22" ht="19.5">
      <c r="A368" s="18"/>
      <c r="B368" s="18"/>
      <c r="C368" s="18"/>
      <c r="D368" s="18"/>
      <c r="E368" s="18"/>
      <c r="F368" s="19"/>
      <c r="G368" s="18"/>
      <c r="H368" s="18"/>
      <c r="I368" s="19"/>
      <c r="J368" s="18"/>
      <c r="K368" s="21"/>
      <c r="L368" s="21"/>
      <c r="M368" s="18"/>
      <c r="N368" s="18"/>
      <c r="O368" s="117"/>
      <c r="P368" s="144"/>
      <c r="Q368" s="22"/>
      <c r="R368" s="22"/>
      <c r="S368" s="22"/>
      <c r="T368" s="22"/>
      <c r="U368" s="22"/>
      <c r="V368" s="22"/>
    </row>
    <row r="369" spans="1:22" ht="19.5">
      <c r="A369" s="18"/>
      <c r="B369" s="18"/>
      <c r="C369" s="18"/>
      <c r="D369" s="18"/>
      <c r="E369" s="18"/>
      <c r="F369" s="19"/>
      <c r="G369" s="18"/>
      <c r="H369" s="18"/>
      <c r="I369" s="19"/>
      <c r="J369" s="18"/>
      <c r="K369" s="21"/>
      <c r="L369" s="21"/>
      <c r="M369" s="18"/>
      <c r="N369" s="18"/>
      <c r="O369" s="117"/>
      <c r="P369" s="144"/>
      <c r="Q369" s="22"/>
      <c r="R369" s="22"/>
      <c r="S369" s="22"/>
      <c r="T369" s="22"/>
      <c r="U369" s="22"/>
      <c r="V369" s="22"/>
    </row>
    <row r="370" spans="1:22" ht="19.5">
      <c r="A370" s="18"/>
      <c r="B370" s="18"/>
      <c r="C370" s="18"/>
      <c r="D370" s="18"/>
      <c r="E370" s="18"/>
      <c r="F370" s="19"/>
      <c r="G370" s="18"/>
      <c r="H370" s="18"/>
      <c r="I370" s="19"/>
      <c r="J370" s="18"/>
      <c r="K370" s="21"/>
      <c r="L370" s="21"/>
      <c r="M370" s="18"/>
      <c r="N370" s="18"/>
      <c r="O370" s="117"/>
      <c r="P370" s="144"/>
      <c r="Q370" s="22"/>
      <c r="R370" s="22"/>
      <c r="S370" s="22"/>
      <c r="T370" s="22"/>
      <c r="U370" s="22"/>
      <c r="V370" s="22"/>
    </row>
    <row r="371" spans="1:22" ht="19.5">
      <c r="A371" s="18"/>
      <c r="B371" s="18"/>
      <c r="C371" s="18"/>
      <c r="D371" s="18"/>
      <c r="E371" s="18"/>
      <c r="F371" s="19"/>
      <c r="G371" s="18"/>
      <c r="H371" s="18"/>
      <c r="I371" s="19"/>
      <c r="J371" s="18"/>
      <c r="K371" s="21"/>
      <c r="L371" s="21"/>
      <c r="M371" s="18"/>
      <c r="N371" s="18"/>
      <c r="O371" s="117"/>
      <c r="P371" s="144"/>
      <c r="Q371" s="22"/>
      <c r="R371" s="22"/>
      <c r="S371" s="22"/>
      <c r="T371" s="22"/>
      <c r="U371" s="22"/>
      <c r="V371" s="22"/>
    </row>
    <row r="372" spans="1:22" ht="19.5">
      <c r="A372" s="18"/>
      <c r="B372" s="18"/>
      <c r="C372" s="18"/>
      <c r="D372" s="18"/>
      <c r="E372" s="18"/>
      <c r="F372" s="19"/>
      <c r="G372" s="18"/>
      <c r="H372" s="18"/>
      <c r="I372" s="19"/>
      <c r="J372" s="18"/>
      <c r="K372" s="21"/>
      <c r="L372" s="21"/>
      <c r="M372" s="18"/>
      <c r="N372" s="18"/>
      <c r="O372" s="117">
        <f>+O344+1</f>
        <v>71</v>
      </c>
      <c r="P372" s="144"/>
      <c r="Q372" s="22"/>
      <c r="R372" s="22"/>
      <c r="S372" s="22"/>
      <c r="T372" s="22"/>
      <c r="U372" s="22"/>
      <c r="V372" s="22"/>
    </row>
    <row r="373" spans="1:22" ht="19.5">
      <c r="A373" s="18"/>
      <c r="B373" s="18"/>
      <c r="C373" s="18"/>
      <c r="D373" s="18"/>
      <c r="E373" s="18"/>
      <c r="F373" s="19"/>
      <c r="G373" s="18"/>
      <c r="H373" s="18"/>
      <c r="I373" s="19"/>
      <c r="J373" s="18"/>
      <c r="K373" s="21"/>
      <c r="L373" s="21"/>
      <c r="M373" s="18"/>
      <c r="N373" s="18"/>
      <c r="O373" s="117"/>
      <c r="P373" s="144"/>
      <c r="Q373" s="22"/>
      <c r="R373" s="22"/>
      <c r="S373" s="22"/>
      <c r="T373" s="22"/>
      <c r="U373" s="22"/>
      <c r="V373" s="22"/>
    </row>
    <row r="374" spans="1:22" ht="19.5">
      <c r="A374" s="18"/>
      <c r="B374" s="20"/>
      <c r="C374" s="18"/>
      <c r="D374" s="49"/>
      <c r="E374" s="49"/>
      <c r="F374" s="50"/>
      <c r="G374" s="49"/>
      <c r="H374" s="49"/>
      <c r="I374" s="50"/>
      <c r="J374" s="49"/>
      <c r="K374" s="51"/>
      <c r="L374" s="51"/>
      <c r="M374" s="51"/>
      <c r="N374" s="8"/>
      <c r="O374" s="121"/>
      <c r="P374" s="19"/>
      <c r="Q374" s="22"/>
      <c r="R374" s="22"/>
      <c r="S374" s="22"/>
      <c r="T374" s="22"/>
      <c r="U374" s="22"/>
      <c r="V374" s="22"/>
    </row>
    <row r="375" spans="1:22" ht="19.5">
      <c r="A375" s="129" t="s">
        <v>0</v>
      </c>
      <c r="B375" s="129" t="s">
        <v>209</v>
      </c>
      <c r="C375" s="19"/>
      <c r="D375" s="27" t="s">
        <v>210</v>
      </c>
      <c r="E375" s="132" t="s">
        <v>213</v>
      </c>
      <c r="F375" s="133"/>
      <c r="G375" s="134"/>
      <c r="H375" s="132" t="s">
        <v>214</v>
      </c>
      <c r="I375" s="133"/>
      <c r="J375" s="133"/>
      <c r="K375" s="52"/>
      <c r="L375" s="52" t="s">
        <v>4</v>
      </c>
      <c r="M375" s="135" t="s">
        <v>215</v>
      </c>
      <c r="N375" s="136"/>
      <c r="O375" s="137" t="s">
        <v>2</v>
      </c>
      <c r="P375" s="19"/>
      <c r="Q375" s="22"/>
      <c r="R375" s="22"/>
      <c r="S375" s="22"/>
      <c r="T375" s="22"/>
      <c r="U375" s="22"/>
      <c r="V375" s="22"/>
    </row>
    <row r="376" spans="1:22" ht="19.5">
      <c r="A376" s="130"/>
      <c r="B376" s="130"/>
      <c r="C376" s="26"/>
      <c r="D376" s="27" t="s">
        <v>211</v>
      </c>
      <c r="E376" s="129" t="s">
        <v>212</v>
      </c>
      <c r="F376" s="129" t="s">
        <v>3</v>
      </c>
      <c r="G376" s="129" t="s">
        <v>1</v>
      </c>
      <c r="H376" s="129" t="s">
        <v>212</v>
      </c>
      <c r="I376" s="129" t="s">
        <v>3</v>
      </c>
      <c r="J376" s="129" t="s">
        <v>1</v>
      </c>
      <c r="K376" s="28"/>
      <c r="L376" s="29"/>
      <c r="M376" s="129" t="s">
        <v>215</v>
      </c>
      <c r="N376" s="26" t="s">
        <v>216</v>
      </c>
      <c r="O376" s="137"/>
      <c r="P376" s="144"/>
      <c r="Q376" s="22"/>
      <c r="R376" s="22"/>
      <c r="S376" s="22"/>
      <c r="T376" s="22"/>
      <c r="U376" s="19"/>
      <c r="V376" s="19"/>
    </row>
    <row r="377" spans="1:22" ht="19.5">
      <c r="A377" s="131"/>
      <c r="B377" s="131"/>
      <c r="C377" s="26"/>
      <c r="D377" s="36"/>
      <c r="E377" s="131"/>
      <c r="F377" s="131"/>
      <c r="G377" s="131"/>
      <c r="H377" s="131"/>
      <c r="I377" s="131"/>
      <c r="J377" s="131"/>
      <c r="K377" s="30"/>
      <c r="L377" s="31"/>
      <c r="M377" s="131"/>
      <c r="N377" s="32" t="s">
        <v>217</v>
      </c>
      <c r="O377" s="137"/>
      <c r="P377" s="144"/>
      <c r="Q377" s="22"/>
      <c r="R377" s="22"/>
      <c r="S377" s="22"/>
      <c r="T377" s="22"/>
      <c r="U377" s="22"/>
      <c r="V377" s="22"/>
    </row>
    <row r="378" spans="1:22" ht="19.5">
      <c r="A378" s="36"/>
      <c r="B378" s="37"/>
      <c r="C378" s="38"/>
      <c r="D378" s="36"/>
      <c r="E378" s="36"/>
      <c r="F378" s="58" t="s">
        <v>198</v>
      </c>
      <c r="G378" s="38"/>
      <c r="H378" s="38"/>
      <c r="I378" s="38"/>
      <c r="J378" s="38"/>
      <c r="K378" s="40"/>
      <c r="L378" s="40"/>
      <c r="M378" s="40"/>
      <c r="N378" s="40"/>
      <c r="O378" s="111"/>
      <c r="P378" s="144"/>
      <c r="Q378" s="22"/>
      <c r="R378" s="22"/>
      <c r="S378" s="22"/>
      <c r="T378" s="22"/>
      <c r="U378" s="22"/>
      <c r="V378" s="22"/>
    </row>
    <row r="379" spans="1:22" ht="19.5">
      <c r="A379" s="33"/>
      <c r="B379" s="34"/>
      <c r="C379" s="42"/>
      <c r="D379" s="33"/>
      <c r="E379" s="33"/>
      <c r="F379" s="42" t="s">
        <v>10</v>
      </c>
      <c r="G379" s="42"/>
      <c r="H379" s="42"/>
      <c r="I379" s="42"/>
      <c r="J379" s="42"/>
      <c r="K379" s="35"/>
      <c r="L379" s="35"/>
      <c r="M379" s="35"/>
      <c r="N379" s="35"/>
      <c r="O379" s="111"/>
      <c r="P379" s="144"/>
      <c r="Q379" s="22"/>
      <c r="R379" s="22"/>
      <c r="S379" s="22"/>
      <c r="T379" s="22"/>
      <c r="U379" s="22"/>
      <c r="V379" s="22"/>
    </row>
    <row r="380" spans="1:22" ht="19.5">
      <c r="A380" s="36">
        <f>+A363+1</f>
        <v>216</v>
      </c>
      <c r="B380" s="37" t="s">
        <v>396</v>
      </c>
      <c r="C380" s="36" t="s">
        <v>199</v>
      </c>
      <c r="D380" s="36" t="s">
        <v>485</v>
      </c>
      <c r="E380" s="36" t="s">
        <v>473</v>
      </c>
      <c r="F380" s="45" t="s">
        <v>470</v>
      </c>
      <c r="G380" s="36" t="s">
        <v>6</v>
      </c>
      <c r="H380" s="36" t="s">
        <v>473</v>
      </c>
      <c r="I380" s="45" t="s">
        <v>470</v>
      </c>
      <c r="J380" s="36" t="s">
        <v>6</v>
      </c>
      <c r="K380" s="1">
        <v>57640</v>
      </c>
      <c r="L380" s="1">
        <f>+K380*12</f>
        <v>691680</v>
      </c>
      <c r="M380" s="1">
        <f>5600*12</f>
        <v>67200</v>
      </c>
      <c r="N380" s="2">
        <f>5600*12</f>
        <v>67200</v>
      </c>
      <c r="O380" s="111">
        <f>+N380+M380+L380</f>
        <v>826080</v>
      </c>
      <c r="P380" s="144"/>
      <c r="Q380" s="22"/>
      <c r="R380" s="22"/>
      <c r="S380" s="22"/>
      <c r="T380" s="22"/>
      <c r="U380" s="22"/>
      <c r="V380" s="22"/>
    </row>
    <row r="381" spans="1:22" ht="19.5">
      <c r="A381" s="36"/>
      <c r="B381" s="37"/>
      <c r="C381" s="36"/>
      <c r="D381" s="36"/>
      <c r="E381" s="36"/>
      <c r="F381" s="45" t="s">
        <v>471</v>
      </c>
      <c r="G381" s="36"/>
      <c r="H381" s="36"/>
      <c r="I381" s="45" t="s">
        <v>471</v>
      </c>
      <c r="J381" s="36"/>
      <c r="K381" s="1"/>
      <c r="L381" s="1"/>
      <c r="M381" s="1"/>
      <c r="N381" s="1"/>
      <c r="O381" s="111"/>
      <c r="P381" s="144"/>
      <c r="Q381" s="22"/>
      <c r="R381" s="22"/>
      <c r="S381" s="22"/>
      <c r="T381" s="22"/>
      <c r="U381" s="22"/>
      <c r="V381" s="22"/>
    </row>
    <row r="382" spans="1:22" ht="19.5">
      <c r="A382" s="36">
        <f>+A380+1</f>
        <v>217</v>
      </c>
      <c r="B382" s="37" t="s">
        <v>7</v>
      </c>
      <c r="C382" s="36"/>
      <c r="D382" s="36" t="s">
        <v>7</v>
      </c>
      <c r="E382" s="36" t="s">
        <v>474</v>
      </c>
      <c r="F382" s="45" t="s">
        <v>472</v>
      </c>
      <c r="G382" s="36" t="s">
        <v>13</v>
      </c>
      <c r="H382" s="36" t="s">
        <v>474</v>
      </c>
      <c r="I382" s="45" t="s">
        <v>472</v>
      </c>
      <c r="J382" s="36" t="s">
        <v>13</v>
      </c>
      <c r="K382" s="1"/>
      <c r="L382" s="1">
        <v>393600</v>
      </c>
      <c r="M382" s="1">
        <f>1500*12</f>
        <v>18000</v>
      </c>
      <c r="N382" s="1" t="s">
        <v>7</v>
      </c>
      <c r="O382" s="11" t="s">
        <v>14</v>
      </c>
      <c r="P382" s="144"/>
      <c r="Q382" s="22"/>
      <c r="R382" s="22"/>
      <c r="S382" s="22"/>
      <c r="T382" s="22"/>
      <c r="U382" s="22"/>
      <c r="V382" s="22"/>
    </row>
    <row r="383" spans="1:22" ht="19.5">
      <c r="A383" s="36"/>
      <c r="B383" s="37"/>
      <c r="C383" s="36"/>
      <c r="D383" s="36"/>
      <c r="E383" s="36"/>
      <c r="F383" s="45" t="s">
        <v>471</v>
      </c>
      <c r="G383" s="36"/>
      <c r="H383" s="36"/>
      <c r="I383" s="45" t="s">
        <v>471</v>
      </c>
      <c r="J383" s="36"/>
      <c r="K383" s="1"/>
      <c r="L383" s="1"/>
      <c r="M383" s="1"/>
      <c r="N383" s="1"/>
      <c r="O383" s="111"/>
      <c r="P383" s="144"/>
      <c r="Q383" s="22"/>
      <c r="R383" s="22"/>
      <c r="S383" s="22"/>
      <c r="T383" s="22"/>
      <c r="U383" s="22"/>
      <c r="V383" s="22"/>
    </row>
    <row r="384" spans="1:22" ht="19.5">
      <c r="A384" s="36">
        <f>+A382+1</f>
        <v>218</v>
      </c>
      <c r="B384" s="37"/>
      <c r="C384" s="36"/>
      <c r="D384" s="36"/>
      <c r="E384" s="36"/>
      <c r="F384" s="45"/>
      <c r="G384" s="36"/>
      <c r="H384" s="36"/>
      <c r="I384" s="45" t="s">
        <v>566</v>
      </c>
      <c r="J384" s="36" t="s">
        <v>564</v>
      </c>
      <c r="K384" s="1"/>
      <c r="L384" s="1"/>
      <c r="M384" s="1"/>
      <c r="N384" s="1"/>
      <c r="O384" s="119" t="s">
        <v>570</v>
      </c>
      <c r="P384" s="144"/>
      <c r="Q384" s="22"/>
      <c r="R384" s="22"/>
      <c r="S384" s="22"/>
      <c r="T384" s="22"/>
      <c r="U384" s="22"/>
      <c r="V384" s="22"/>
    </row>
    <row r="385" spans="1:22" ht="19.5">
      <c r="A385" s="36"/>
      <c r="B385" s="37"/>
      <c r="C385" s="36"/>
      <c r="D385" s="36"/>
      <c r="E385" s="36"/>
      <c r="F385" s="45"/>
      <c r="G385" s="36"/>
      <c r="H385" s="36"/>
      <c r="I385" s="45" t="s">
        <v>579</v>
      </c>
      <c r="J385" s="36"/>
      <c r="K385" s="1"/>
      <c r="L385" s="1"/>
      <c r="M385" s="1"/>
      <c r="N385" s="1"/>
      <c r="O385" s="111"/>
      <c r="P385" s="144"/>
      <c r="Q385" s="22"/>
      <c r="R385" s="22"/>
      <c r="S385" s="22"/>
      <c r="T385" s="22"/>
      <c r="U385" s="22"/>
      <c r="V385" s="22"/>
    </row>
    <row r="386" spans="1:22" ht="19.5">
      <c r="A386" s="36">
        <f>+A384+1</f>
        <v>219</v>
      </c>
      <c r="B386" s="37" t="s">
        <v>397</v>
      </c>
      <c r="C386" s="33" t="s">
        <v>200</v>
      </c>
      <c r="D386" s="36" t="s">
        <v>497</v>
      </c>
      <c r="E386" s="36" t="s">
        <v>475</v>
      </c>
      <c r="F386" s="47" t="s">
        <v>28</v>
      </c>
      <c r="G386" s="33" t="s">
        <v>376</v>
      </c>
      <c r="H386" s="36" t="s">
        <v>475</v>
      </c>
      <c r="I386" s="47" t="s">
        <v>28</v>
      </c>
      <c r="J386" s="33" t="s">
        <v>376</v>
      </c>
      <c r="K386" s="2">
        <v>29340</v>
      </c>
      <c r="L386" s="1">
        <f t="shared" ref="L386:L388" si="81">+K386*12</f>
        <v>352080</v>
      </c>
      <c r="M386" s="1" t="s">
        <v>7</v>
      </c>
      <c r="N386" s="1" t="s">
        <v>7</v>
      </c>
      <c r="O386" s="111">
        <f>L386</f>
        <v>352080</v>
      </c>
      <c r="P386" s="144"/>
      <c r="Q386" s="22"/>
      <c r="R386" s="22"/>
      <c r="S386" s="22"/>
      <c r="T386" s="22"/>
      <c r="U386" s="22"/>
      <c r="V386" s="22"/>
    </row>
    <row r="387" spans="1:22">
      <c r="A387" s="36">
        <f>+A386+1</f>
        <v>220</v>
      </c>
      <c r="B387" s="55" t="s">
        <v>399</v>
      </c>
      <c r="C387" s="56" t="s">
        <v>203</v>
      </c>
      <c r="D387" s="33" t="s">
        <v>489</v>
      </c>
      <c r="E387" s="36" t="s">
        <v>498</v>
      </c>
      <c r="F387" s="89" t="s">
        <v>201</v>
      </c>
      <c r="G387" s="33" t="s">
        <v>378</v>
      </c>
      <c r="H387" s="36" t="s">
        <v>498</v>
      </c>
      <c r="I387" s="89" t="s">
        <v>201</v>
      </c>
      <c r="J387" s="33" t="s">
        <v>378</v>
      </c>
      <c r="K387" s="1">
        <v>34110</v>
      </c>
      <c r="L387" s="1">
        <f t="shared" si="81"/>
        <v>409320</v>
      </c>
      <c r="M387" s="1" t="s">
        <v>7</v>
      </c>
      <c r="N387" s="1" t="s">
        <v>7</v>
      </c>
      <c r="O387" s="111">
        <f>L387</f>
        <v>409320</v>
      </c>
      <c r="P387" s="144"/>
      <c r="Q387" s="83"/>
      <c r="R387" s="83"/>
      <c r="S387" s="83"/>
      <c r="T387" s="83"/>
      <c r="U387" s="83"/>
      <c r="V387" s="83"/>
    </row>
    <row r="388" spans="1:22" ht="19.5">
      <c r="A388" s="36">
        <f>+A387+1</f>
        <v>221</v>
      </c>
      <c r="B388" s="37" t="s">
        <v>398</v>
      </c>
      <c r="C388" s="36" t="s">
        <v>202</v>
      </c>
      <c r="D388" s="36" t="s">
        <v>483</v>
      </c>
      <c r="E388" s="36" t="s">
        <v>499</v>
      </c>
      <c r="F388" s="47" t="s">
        <v>201</v>
      </c>
      <c r="G388" s="33" t="s">
        <v>378</v>
      </c>
      <c r="H388" s="36" t="s">
        <v>499</v>
      </c>
      <c r="I388" s="47" t="s">
        <v>201</v>
      </c>
      <c r="J388" s="33" t="s">
        <v>378</v>
      </c>
      <c r="K388" s="1">
        <v>34110</v>
      </c>
      <c r="L388" s="1">
        <f t="shared" si="81"/>
        <v>409320</v>
      </c>
      <c r="M388" s="1" t="s">
        <v>7</v>
      </c>
      <c r="N388" s="1" t="s">
        <v>7</v>
      </c>
      <c r="O388" s="111">
        <f t="shared" ref="O388" si="82">L388</f>
        <v>409320</v>
      </c>
      <c r="P388" s="144"/>
      <c r="Q388" s="22"/>
      <c r="R388" s="22"/>
      <c r="S388" s="22"/>
      <c r="T388" s="22"/>
      <c r="U388" s="22"/>
      <c r="V388" s="22"/>
    </row>
    <row r="389" spans="1:22" ht="19.5">
      <c r="A389" s="36">
        <f>+A388+1</f>
        <v>222</v>
      </c>
      <c r="B389" s="37"/>
      <c r="C389" s="36"/>
      <c r="D389" s="36"/>
      <c r="E389" s="36"/>
      <c r="F389" s="47"/>
      <c r="G389" s="33"/>
      <c r="H389" s="36" t="s">
        <v>575</v>
      </c>
      <c r="I389" s="47" t="s">
        <v>576</v>
      </c>
      <c r="J389" s="33" t="s">
        <v>17</v>
      </c>
      <c r="K389" s="1"/>
      <c r="L389" s="1"/>
      <c r="M389" s="1"/>
      <c r="N389" s="1"/>
      <c r="O389" s="119" t="s">
        <v>570</v>
      </c>
      <c r="P389" s="144"/>
      <c r="Q389" s="22"/>
      <c r="R389" s="22"/>
      <c r="S389" s="22"/>
      <c r="T389" s="22"/>
      <c r="U389" s="22"/>
      <c r="V389" s="22"/>
    </row>
    <row r="390" spans="1:22" ht="19.5">
      <c r="A390" s="33"/>
      <c r="B390" s="34"/>
      <c r="C390" s="42"/>
      <c r="D390" s="33"/>
      <c r="E390" s="33"/>
      <c r="F390" s="42" t="s">
        <v>36</v>
      </c>
      <c r="G390" s="42"/>
      <c r="H390" s="42"/>
      <c r="I390" s="42"/>
      <c r="J390" s="42"/>
      <c r="K390" s="35"/>
      <c r="L390" s="35"/>
      <c r="M390" s="35"/>
      <c r="N390" s="35"/>
      <c r="O390" s="111"/>
      <c r="P390" s="144"/>
      <c r="Q390" s="22"/>
      <c r="R390" s="22"/>
      <c r="S390" s="22"/>
      <c r="T390" s="22"/>
      <c r="U390" s="22"/>
      <c r="V390" s="22"/>
    </row>
    <row r="391" spans="1:22" ht="19.5">
      <c r="A391" s="33">
        <f>+A389+1</f>
        <v>223</v>
      </c>
      <c r="B391" s="34" t="s">
        <v>400</v>
      </c>
      <c r="C391" s="33" t="s">
        <v>138</v>
      </c>
      <c r="D391" s="33"/>
      <c r="E391" s="33" t="s">
        <v>7</v>
      </c>
      <c r="F391" s="47" t="s">
        <v>33</v>
      </c>
      <c r="G391" s="33" t="s">
        <v>7</v>
      </c>
      <c r="H391" s="33" t="s">
        <v>7</v>
      </c>
      <c r="I391" s="47" t="s">
        <v>33</v>
      </c>
      <c r="J391" s="33" t="s">
        <v>7</v>
      </c>
      <c r="K391" s="35">
        <v>13090</v>
      </c>
      <c r="L391" s="1">
        <f t="shared" ref="L391:L395" si="83">+K391*12</f>
        <v>157080</v>
      </c>
      <c r="M391" s="1" t="s">
        <v>7</v>
      </c>
      <c r="N391" s="1" t="s">
        <v>7</v>
      </c>
      <c r="O391" s="111">
        <f t="shared" ref="O391:O394" si="84">L391</f>
        <v>157080</v>
      </c>
      <c r="P391" s="144"/>
      <c r="Q391" s="22"/>
      <c r="R391" s="22"/>
      <c r="S391" s="22"/>
      <c r="T391" s="22"/>
      <c r="U391" s="22"/>
      <c r="V391" s="22"/>
    </row>
    <row r="392" spans="1:22" ht="19.5">
      <c r="A392" s="33">
        <f>+A391+1</f>
        <v>224</v>
      </c>
      <c r="B392" s="34" t="s">
        <v>402</v>
      </c>
      <c r="C392" s="33" t="s">
        <v>204</v>
      </c>
      <c r="D392" s="33"/>
      <c r="E392" s="33" t="s">
        <v>7</v>
      </c>
      <c r="F392" s="34" t="s">
        <v>37</v>
      </c>
      <c r="G392" s="33" t="s">
        <v>7</v>
      </c>
      <c r="H392" s="33" t="s">
        <v>7</v>
      </c>
      <c r="I392" s="34" t="s">
        <v>37</v>
      </c>
      <c r="J392" s="33" t="s">
        <v>7</v>
      </c>
      <c r="K392" s="35">
        <v>15770</v>
      </c>
      <c r="L392" s="1">
        <f t="shared" si="83"/>
        <v>189240</v>
      </c>
      <c r="M392" s="1" t="s">
        <v>7</v>
      </c>
      <c r="N392" s="1" t="s">
        <v>7</v>
      </c>
      <c r="O392" s="111">
        <f t="shared" si="84"/>
        <v>189240</v>
      </c>
      <c r="P392" s="144"/>
      <c r="Q392" s="22"/>
      <c r="R392" s="22"/>
      <c r="S392" s="22"/>
      <c r="T392" s="22"/>
      <c r="U392" s="22"/>
      <c r="V392" s="22"/>
    </row>
    <row r="393" spans="1:22" ht="19.5">
      <c r="A393" s="33">
        <f t="shared" ref="A393:A394" si="85">+A392+1</f>
        <v>225</v>
      </c>
      <c r="B393" s="34" t="s">
        <v>401</v>
      </c>
      <c r="C393" s="33" t="s">
        <v>205</v>
      </c>
      <c r="D393" s="33"/>
      <c r="E393" s="33" t="s">
        <v>7</v>
      </c>
      <c r="F393" s="34" t="s">
        <v>37</v>
      </c>
      <c r="G393" s="33" t="s">
        <v>7</v>
      </c>
      <c r="H393" s="33" t="s">
        <v>7</v>
      </c>
      <c r="I393" s="34" t="s">
        <v>37</v>
      </c>
      <c r="J393" s="33" t="s">
        <v>7</v>
      </c>
      <c r="K393" s="35">
        <v>14740</v>
      </c>
      <c r="L393" s="1">
        <f t="shared" si="83"/>
        <v>176880</v>
      </c>
      <c r="M393" s="1" t="s">
        <v>7</v>
      </c>
      <c r="N393" s="1" t="s">
        <v>7</v>
      </c>
      <c r="O393" s="111">
        <f t="shared" si="84"/>
        <v>176880</v>
      </c>
      <c r="P393" s="144"/>
      <c r="Q393" s="22"/>
      <c r="R393" s="22"/>
      <c r="S393" s="22"/>
      <c r="T393" s="22"/>
      <c r="U393" s="22"/>
      <c r="V393" s="22"/>
    </row>
    <row r="394" spans="1:22" ht="19.5">
      <c r="A394" s="33">
        <f t="shared" si="85"/>
        <v>226</v>
      </c>
      <c r="B394" s="34" t="s">
        <v>403</v>
      </c>
      <c r="C394" s="33" t="s">
        <v>206</v>
      </c>
      <c r="D394" s="33"/>
      <c r="E394" s="33" t="s">
        <v>7</v>
      </c>
      <c r="F394" s="34" t="s">
        <v>37</v>
      </c>
      <c r="G394" s="33" t="s">
        <v>7</v>
      </c>
      <c r="H394" s="33" t="s">
        <v>7</v>
      </c>
      <c r="I394" s="34" t="s">
        <v>37</v>
      </c>
      <c r="J394" s="33" t="s">
        <v>7</v>
      </c>
      <c r="K394" s="35">
        <v>12950</v>
      </c>
      <c r="L394" s="1">
        <f t="shared" si="83"/>
        <v>155400</v>
      </c>
      <c r="M394" s="1" t="s">
        <v>7</v>
      </c>
      <c r="N394" s="1" t="s">
        <v>7</v>
      </c>
      <c r="O394" s="111">
        <f t="shared" si="84"/>
        <v>155400</v>
      </c>
      <c r="P394" s="144"/>
      <c r="Q394" s="22"/>
      <c r="R394" s="22"/>
      <c r="S394" s="22"/>
      <c r="T394" s="22"/>
      <c r="U394" s="22"/>
      <c r="V394" s="22"/>
    </row>
    <row r="395" spans="1:22" ht="20.25" thickBot="1">
      <c r="A395" s="65">
        <f>+A394+1</f>
        <v>227</v>
      </c>
      <c r="B395" s="87" t="s">
        <v>544</v>
      </c>
      <c r="C395" s="65"/>
      <c r="D395" s="65"/>
      <c r="E395" s="65" t="s">
        <v>7</v>
      </c>
      <c r="F395" s="87" t="s">
        <v>37</v>
      </c>
      <c r="G395" s="65" t="s">
        <v>7</v>
      </c>
      <c r="H395" s="65" t="s">
        <v>7</v>
      </c>
      <c r="I395" s="87" t="s">
        <v>37</v>
      </c>
      <c r="J395" s="65" t="s">
        <v>7</v>
      </c>
      <c r="K395" s="107">
        <v>11500</v>
      </c>
      <c r="L395" s="9">
        <f t="shared" si="83"/>
        <v>138000</v>
      </c>
      <c r="M395" s="9" t="s">
        <v>7</v>
      </c>
      <c r="N395" s="9" t="s">
        <v>7</v>
      </c>
      <c r="O395" s="120">
        <f>L395</f>
        <v>138000</v>
      </c>
      <c r="P395" s="144"/>
      <c r="Q395" s="22"/>
      <c r="R395" s="22"/>
      <c r="S395" s="22"/>
      <c r="T395" s="22"/>
      <c r="U395" s="22"/>
      <c r="V395" s="22"/>
    </row>
    <row r="396" spans="1:22">
      <c r="A396" s="36"/>
      <c r="B396" s="37"/>
      <c r="C396" s="38"/>
      <c r="D396" s="36"/>
      <c r="E396" s="36"/>
      <c r="F396" s="58" t="s">
        <v>505</v>
      </c>
      <c r="G396" s="38"/>
      <c r="H396" s="38"/>
      <c r="I396" s="38"/>
      <c r="J396" s="38"/>
      <c r="K396" s="40"/>
      <c r="L396" s="40"/>
      <c r="M396" s="40"/>
      <c r="N396" s="40"/>
      <c r="O396" s="116"/>
      <c r="P396" s="144"/>
      <c r="Q396" s="19"/>
      <c r="R396" s="19"/>
      <c r="S396" s="19"/>
      <c r="T396" s="19"/>
      <c r="U396" s="19"/>
      <c r="V396" s="19"/>
    </row>
    <row r="397" spans="1:22" ht="24" customHeight="1" thickBot="1">
      <c r="A397" s="65">
        <f>+A395+1</f>
        <v>228</v>
      </c>
      <c r="B397" s="87" t="s">
        <v>404</v>
      </c>
      <c r="C397" s="65" t="s">
        <v>208</v>
      </c>
      <c r="D397" s="65" t="s">
        <v>485</v>
      </c>
      <c r="E397" s="65" t="s">
        <v>476</v>
      </c>
      <c r="F397" s="66" t="s">
        <v>207</v>
      </c>
      <c r="G397" s="65" t="s">
        <v>378</v>
      </c>
      <c r="H397" s="65" t="s">
        <v>476</v>
      </c>
      <c r="I397" s="66" t="s">
        <v>207</v>
      </c>
      <c r="J397" s="65" t="s">
        <v>378</v>
      </c>
      <c r="K397" s="9">
        <v>35220</v>
      </c>
      <c r="L397" s="9">
        <f>+K397*12</f>
        <v>422640</v>
      </c>
      <c r="M397" s="9" t="s">
        <v>7</v>
      </c>
      <c r="N397" s="9" t="s">
        <v>7</v>
      </c>
      <c r="O397" s="120">
        <f>L397</f>
        <v>422640</v>
      </c>
      <c r="P397" s="144"/>
      <c r="Q397" s="22"/>
      <c r="R397" s="22"/>
      <c r="S397" s="22"/>
      <c r="T397" s="22"/>
      <c r="U397" s="22"/>
      <c r="V397" s="22"/>
    </row>
    <row r="398" spans="1:22" ht="19.5">
      <c r="A398" s="18"/>
      <c r="B398" s="18"/>
      <c r="C398" s="18"/>
      <c r="D398" s="18"/>
      <c r="E398" s="18"/>
      <c r="F398" s="19"/>
      <c r="G398" s="18"/>
      <c r="H398" s="18"/>
      <c r="I398" s="18"/>
      <c r="J398" s="18"/>
      <c r="K398" s="21"/>
      <c r="L398" s="21"/>
      <c r="M398" s="21"/>
      <c r="N398" s="21"/>
      <c r="O398" s="125"/>
      <c r="P398" s="144"/>
      <c r="Q398" s="22"/>
      <c r="R398" s="22"/>
      <c r="S398" s="22"/>
      <c r="T398" s="22"/>
      <c r="U398" s="22"/>
      <c r="V398" s="22"/>
    </row>
    <row r="399" spans="1:22">
      <c r="A399" s="18"/>
      <c r="B399" s="18"/>
      <c r="C399" s="18"/>
      <c r="D399" s="18"/>
      <c r="E399" s="18"/>
      <c r="F399" s="19"/>
      <c r="G399" s="18"/>
      <c r="H399" s="18"/>
      <c r="I399" s="18"/>
      <c r="J399" s="18"/>
      <c r="K399" s="21"/>
      <c r="L399" s="21"/>
      <c r="M399" s="21"/>
      <c r="N399" s="21"/>
      <c r="O399" s="125"/>
      <c r="P399" s="144"/>
    </row>
    <row r="400" spans="1:22">
      <c r="A400" s="18"/>
      <c r="B400" s="18"/>
      <c r="C400" s="18"/>
      <c r="D400" s="18"/>
      <c r="E400" s="18"/>
      <c r="F400" s="19"/>
      <c r="G400" s="18"/>
      <c r="H400" s="18"/>
      <c r="I400" s="18"/>
      <c r="J400" s="18"/>
      <c r="K400" s="21"/>
      <c r="L400" s="21"/>
      <c r="M400" s="21"/>
      <c r="N400" s="21"/>
      <c r="O400" s="117">
        <f>+O372+1</f>
        <v>72</v>
      </c>
      <c r="P400" s="144"/>
    </row>
    <row r="401" spans="1:16">
      <c r="A401" s="18"/>
      <c r="B401" s="18"/>
      <c r="C401" s="18"/>
      <c r="D401" s="18"/>
      <c r="E401" s="18"/>
      <c r="F401" s="19"/>
      <c r="G401" s="18"/>
      <c r="H401" s="18"/>
      <c r="I401" s="18"/>
      <c r="J401" s="18"/>
      <c r="K401" s="21"/>
      <c r="L401" s="21"/>
      <c r="M401" s="21"/>
      <c r="N401" s="21"/>
      <c r="O401" s="125"/>
      <c r="P401" s="144"/>
    </row>
    <row r="402" spans="1:16">
      <c r="A402" s="18"/>
      <c r="B402" s="18"/>
      <c r="C402" s="18"/>
      <c r="D402" s="18"/>
      <c r="E402" s="18"/>
      <c r="F402" s="19"/>
      <c r="G402" s="18"/>
      <c r="H402" s="18"/>
      <c r="I402" s="18"/>
      <c r="J402" s="18"/>
      <c r="K402" s="21"/>
      <c r="L402" s="21"/>
      <c r="M402" s="21"/>
      <c r="N402" s="21"/>
      <c r="O402" s="125"/>
      <c r="P402" s="144"/>
    </row>
    <row r="403" spans="1:16">
      <c r="A403" s="18"/>
      <c r="B403" s="18"/>
      <c r="C403" s="18"/>
      <c r="D403" s="18"/>
      <c r="E403" s="18"/>
      <c r="F403" s="19"/>
      <c r="G403" s="18"/>
      <c r="H403" s="18"/>
      <c r="I403" s="18"/>
      <c r="J403" s="18"/>
      <c r="K403" s="21"/>
      <c r="L403" s="21"/>
      <c r="M403" s="21"/>
      <c r="N403" s="21"/>
      <c r="O403" s="125"/>
      <c r="P403" s="144"/>
    </row>
    <row r="404" spans="1:16">
      <c r="A404" s="18"/>
      <c r="B404" s="19"/>
      <c r="C404" s="18"/>
      <c r="D404" s="19"/>
      <c r="E404" s="19"/>
      <c r="F404" s="19"/>
      <c r="G404" s="18"/>
      <c r="H404" s="18"/>
      <c r="I404" s="18"/>
      <c r="J404" s="18"/>
      <c r="K404" s="21"/>
      <c r="L404" s="21"/>
      <c r="M404" s="21"/>
      <c r="N404" s="21"/>
      <c r="O404" s="117"/>
      <c r="P404" s="10"/>
    </row>
    <row r="405" spans="1:16">
      <c r="A405" s="18"/>
      <c r="B405" s="18"/>
      <c r="C405" s="18"/>
      <c r="D405" s="18"/>
      <c r="E405" s="18"/>
      <c r="F405" s="20"/>
      <c r="G405" s="18"/>
      <c r="H405" s="18"/>
      <c r="I405" s="18"/>
      <c r="J405" s="18"/>
      <c r="K405" s="21"/>
      <c r="L405" s="21"/>
      <c r="M405" s="21"/>
      <c r="N405" s="21"/>
      <c r="O405" s="117"/>
      <c r="P405" s="10"/>
    </row>
    <row r="406" spans="1:16">
      <c r="A406" s="18"/>
      <c r="B406" s="18"/>
      <c r="C406" s="18"/>
      <c r="D406" s="18"/>
      <c r="E406" s="18"/>
      <c r="F406" s="19"/>
      <c r="G406" s="18"/>
      <c r="H406" s="18"/>
      <c r="I406" s="18"/>
      <c r="J406" s="18"/>
      <c r="K406" s="21"/>
      <c r="L406" s="21"/>
      <c r="M406" s="21"/>
      <c r="N406" s="21"/>
      <c r="O406" s="117"/>
      <c r="P406" s="10"/>
    </row>
    <row r="407" spans="1:16">
      <c r="A407" s="18"/>
      <c r="B407" s="18"/>
      <c r="C407" s="18"/>
      <c r="D407" s="18"/>
      <c r="E407" s="18"/>
      <c r="F407" s="19"/>
      <c r="G407" s="18"/>
      <c r="H407" s="18"/>
      <c r="I407" s="18"/>
      <c r="J407" s="18"/>
      <c r="K407" s="21"/>
      <c r="L407" s="21"/>
      <c r="M407" s="21"/>
      <c r="N407" s="21"/>
      <c r="O407" s="117"/>
      <c r="P407" s="10"/>
    </row>
    <row r="408" spans="1:16">
      <c r="A408" s="18"/>
      <c r="B408" s="19"/>
      <c r="C408" s="18"/>
      <c r="D408" s="19"/>
      <c r="E408" s="19"/>
      <c r="F408" s="19"/>
      <c r="G408" s="18"/>
      <c r="H408" s="18"/>
      <c r="I408" s="18"/>
      <c r="J408" s="18"/>
      <c r="K408" s="21"/>
      <c r="L408" s="21"/>
      <c r="M408" s="21"/>
      <c r="N408" s="21"/>
      <c r="O408" s="117"/>
      <c r="P408" s="10"/>
    </row>
    <row r="409" spans="1:16">
      <c r="A409" s="18"/>
      <c r="B409" s="18"/>
      <c r="C409" s="18"/>
      <c r="D409" s="18"/>
      <c r="E409" s="18"/>
      <c r="F409" s="19"/>
      <c r="G409" s="90"/>
      <c r="H409" s="90"/>
      <c r="I409" s="90"/>
      <c r="J409" s="90"/>
      <c r="K409" s="143"/>
      <c r="L409" s="143"/>
      <c r="M409" s="143"/>
      <c r="N409" s="21"/>
      <c r="O409" s="117"/>
      <c r="P409" s="10"/>
    </row>
    <row r="410" spans="1:16">
      <c r="A410" s="18"/>
      <c r="B410" s="18"/>
      <c r="C410" s="18"/>
      <c r="D410" s="18"/>
      <c r="E410" s="18"/>
      <c r="F410" s="19"/>
      <c r="G410" s="18"/>
      <c r="H410" s="18"/>
      <c r="I410" s="18"/>
      <c r="J410" s="18"/>
      <c r="K410" s="21"/>
      <c r="L410" s="21"/>
      <c r="M410" s="21"/>
      <c r="N410" s="21"/>
      <c r="O410" s="117"/>
      <c r="P410" s="10"/>
    </row>
    <row r="411" spans="1:16">
      <c r="A411" s="18"/>
      <c r="B411" s="18"/>
      <c r="C411" s="18"/>
      <c r="D411" s="18"/>
      <c r="E411" s="18"/>
      <c r="F411" s="19"/>
      <c r="G411" s="18"/>
      <c r="H411" s="18"/>
      <c r="I411" s="18"/>
      <c r="J411" s="18"/>
      <c r="K411" s="21"/>
      <c r="L411" s="21"/>
      <c r="M411" s="21"/>
      <c r="N411" s="21"/>
      <c r="O411" s="117"/>
      <c r="P411" s="10"/>
    </row>
    <row r="412" spans="1:16">
      <c r="A412" s="18"/>
      <c r="B412" s="18"/>
      <c r="C412" s="18"/>
      <c r="D412" s="18"/>
      <c r="E412" s="18"/>
      <c r="F412" s="19"/>
      <c r="G412" s="18"/>
      <c r="H412" s="18"/>
      <c r="I412" s="18"/>
      <c r="J412" s="18"/>
      <c r="K412" s="21"/>
      <c r="L412" s="21"/>
      <c r="M412" s="21"/>
      <c r="N412" s="21"/>
      <c r="O412" s="117"/>
      <c r="P412" s="10"/>
    </row>
    <row r="413" spans="1:16">
      <c r="A413" s="18"/>
      <c r="B413" s="18"/>
      <c r="C413" s="18"/>
      <c r="D413" s="18"/>
      <c r="E413" s="18"/>
      <c r="F413" s="19"/>
      <c r="G413" s="18"/>
      <c r="H413" s="18"/>
      <c r="I413" s="18"/>
      <c r="J413" s="18"/>
      <c r="K413" s="21"/>
      <c r="L413" s="21"/>
      <c r="M413" s="21"/>
      <c r="N413" s="21"/>
      <c r="O413" s="117"/>
      <c r="P413" s="10"/>
    </row>
    <row r="414" spans="1:16">
      <c r="A414" s="18"/>
      <c r="B414" s="18"/>
      <c r="C414" s="18"/>
      <c r="D414" s="18"/>
      <c r="E414" s="18"/>
      <c r="F414" s="19"/>
      <c r="G414" s="18"/>
      <c r="H414" s="18"/>
      <c r="I414" s="18"/>
      <c r="J414" s="18"/>
      <c r="K414" s="21"/>
      <c r="L414" s="21"/>
      <c r="M414" s="21"/>
      <c r="N414" s="21"/>
      <c r="O414" s="117"/>
      <c r="P414" s="10"/>
    </row>
    <row r="415" spans="1:16">
      <c r="A415" s="18"/>
      <c r="B415" s="18"/>
      <c r="C415" s="18"/>
      <c r="D415" s="18"/>
      <c r="E415" s="18"/>
      <c r="F415" s="19"/>
      <c r="G415" s="18"/>
      <c r="H415" s="18"/>
      <c r="I415" s="18"/>
      <c r="J415" s="18"/>
      <c r="K415" s="21"/>
      <c r="L415" s="21"/>
      <c r="M415" s="21"/>
      <c r="N415" s="21"/>
      <c r="O415" s="117"/>
      <c r="P415" s="10"/>
    </row>
    <row r="416" spans="1:16">
      <c r="A416" s="18"/>
      <c r="B416" s="18"/>
      <c r="C416" s="18"/>
      <c r="D416" s="18"/>
      <c r="E416" s="18"/>
      <c r="F416" s="19"/>
      <c r="G416" s="18"/>
      <c r="H416" s="18"/>
      <c r="I416" s="18"/>
      <c r="J416" s="18"/>
      <c r="K416" s="21"/>
      <c r="L416" s="21"/>
      <c r="M416" s="21"/>
      <c r="N416" s="21"/>
      <c r="O416" s="117"/>
      <c r="P416" s="10"/>
    </row>
    <row r="417" spans="1:16">
      <c r="A417" s="18"/>
      <c r="B417" s="18"/>
      <c r="C417" s="18"/>
      <c r="D417" s="18"/>
      <c r="E417" s="18"/>
      <c r="F417" s="19"/>
      <c r="G417" s="18"/>
      <c r="H417" s="18"/>
      <c r="I417" s="18"/>
      <c r="J417" s="18"/>
      <c r="K417" s="21"/>
      <c r="L417" s="21"/>
      <c r="M417" s="21"/>
      <c r="N417" s="21"/>
      <c r="O417" s="117"/>
      <c r="P417" s="10"/>
    </row>
    <row r="418" spans="1:16">
      <c r="A418" s="18"/>
      <c r="B418" s="18"/>
      <c r="C418" s="18"/>
      <c r="D418" s="18"/>
      <c r="E418" s="18"/>
      <c r="F418" s="19"/>
      <c r="G418" s="18"/>
      <c r="H418" s="18"/>
      <c r="I418" s="18"/>
      <c r="J418" s="18"/>
      <c r="K418" s="21"/>
      <c r="L418" s="21"/>
      <c r="M418" s="21"/>
      <c r="N418" s="21"/>
      <c r="O418" s="117"/>
      <c r="P418" s="10"/>
    </row>
    <row r="419" spans="1:16">
      <c r="A419" s="18"/>
      <c r="B419" s="18"/>
      <c r="C419" s="18"/>
      <c r="D419" s="18"/>
      <c r="E419" s="18"/>
      <c r="F419" s="19"/>
      <c r="G419" s="18"/>
      <c r="H419" s="18"/>
      <c r="I419" s="18"/>
      <c r="J419" s="18"/>
      <c r="K419" s="21"/>
      <c r="L419" s="21"/>
      <c r="M419" s="21"/>
      <c r="N419" s="21"/>
      <c r="O419" s="117"/>
      <c r="P419" s="10"/>
    </row>
    <row r="420" spans="1:16">
      <c r="A420" s="18"/>
      <c r="B420" s="18"/>
      <c r="C420" s="18"/>
      <c r="D420" s="18"/>
      <c r="E420" s="18"/>
      <c r="F420" s="19"/>
      <c r="G420" s="18"/>
      <c r="H420" s="18"/>
      <c r="I420" s="18"/>
      <c r="J420" s="18"/>
      <c r="K420" s="21"/>
      <c r="L420" s="21"/>
      <c r="M420" s="21"/>
      <c r="N420" s="21"/>
      <c r="O420" s="117"/>
      <c r="P420" s="10"/>
    </row>
    <row r="421" spans="1:16">
      <c r="A421" s="18"/>
      <c r="B421" s="18"/>
      <c r="C421" s="18"/>
      <c r="D421" s="18"/>
      <c r="E421" s="18"/>
      <c r="F421" s="19"/>
      <c r="G421" s="18"/>
      <c r="H421" s="18"/>
      <c r="I421" s="18"/>
      <c r="J421" s="18"/>
      <c r="K421" s="21"/>
      <c r="L421" s="21"/>
      <c r="M421" s="21"/>
      <c r="N421" s="21"/>
      <c r="O421" s="117"/>
      <c r="P421" s="10"/>
    </row>
    <row r="422" spans="1:16">
      <c r="A422" s="18"/>
      <c r="B422" s="18"/>
      <c r="C422" s="18"/>
      <c r="D422" s="18"/>
      <c r="E422" s="18"/>
      <c r="F422" s="19"/>
      <c r="G422" s="18"/>
      <c r="H422" s="18"/>
      <c r="I422" s="18"/>
      <c r="J422" s="18"/>
      <c r="K422" s="21"/>
      <c r="L422" s="21"/>
      <c r="M422" s="21"/>
      <c r="N422" s="21"/>
      <c r="O422" s="117"/>
      <c r="P422" s="10"/>
    </row>
    <row r="423" spans="1:16">
      <c r="A423" s="18"/>
      <c r="B423" s="18"/>
      <c r="C423" s="18"/>
      <c r="D423" s="18"/>
      <c r="E423" s="18"/>
      <c r="F423" s="19"/>
      <c r="G423" s="18"/>
      <c r="H423" s="18"/>
      <c r="I423" s="18"/>
      <c r="J423" s="18"/>
      <c r="K423" s="21"/>
      <c r="L423" s="21"/>
      <c r="M423" s="21"/>
      <c r="N423" s="21"/>
      <c r="O423" s="117"/>
      <c r="P423" s="10"/>
    </row>
    <row r="424" spans="1:16">
      <c r="A424" s="18"/>
      <c r="B424" s="18"/>
      <c r="C424" s="18"/>
      <c r="D424" s="18"/>
      <c r="E424" s="18"/>
      <c r="F424" s="19"/>
      <c r="G424" s="18"/>
      <c r="H424" s="18"/>
      <c r="I424" s="18"/>
      <c r="J424" s="18"/>
      <c r="K424" s="21"/>
      <c r="L424" s="21"/>
      <c r="M424" s="21"/>
      <c r="N424" s="21"/>
      <c r="O424" s="125"/>
      <c r="P424" s="3"/>
    </row>
    <row r="425" spans="1:16">
      <c r="A425" s="18"/>
      <c r="B425" s="18"/>
      <c r="C425" s="18"/>
      <c r="D425" s="18"/>
      <c r="E425" s="18"/>
      <c r="F425" s="19"/>
      <c r="G425" s="18"/>
      <c r="H425" s="18"/>
      <c r="I425" s="18"/>
      <c r="J425" s="18"/>
      <c r="K425" s="21"/>
      <c r="L425" s="21"/>
      <c r="M425" s="21"/>
      <c r="N425" s="21"/>
      <c r="O425" s="117"/>
      <c r="P425" s="5"/>
    </row>
    <row r="426" spans="1:16">
      <c r="A426" s="18"/>
      <c r="B426" s="18"/>
      <c r="C426" s="18"/>
      <c r="D426" s="18"/>
      <c r="E426" s="18"/>
      <c r="F426" s="19"/>
      <c r="G426" s="18"/>
      <c r="H426" s="18"/>
      <c r="I426" s="18"/>
      <c r="J426" s="18"/>
      <c r="K426" s="21"/>
      <c r="L426" s="21"/>
      <c r="M426" s="21"/>
      <c r="N426" s="21"/>
      <c r="O426" s="117"/>
      <c r="P426" s="3"/>
    </row>
    <row r="427" spans="1:16">
      <c r="A427" s="18"/>
      <c r="B427" s="18"/>
      <c r="C427" s="18"/>
      <c r="D427" s="18"/>
      <c r="E427" s="18"/>
      <c r="F427" s="20"/>
      <c r="G427" s="18"/>
      <c r="H427" s="18"/>
      <c r="I427" s="18"/>
      <c r="J427" s="18"/>
      <c r="K427" s="21"/>
      <c r="L427" s="21"/>
      <c r="M427" s="21"/>
      <c r="N427" s="21"/>
      <c r="O427" s="117"/>
      <c r="P427" s="3"/>
    </row>
    <row r="428" spans="1:16">
      <c r="A428" s="18"/>
      <c r="B428" s="18"/>
      <c r="C428" s="18"/>
      <c r="D428" s="18"/>
      <c r="E428" s="18"/>
      <c r="F428" s="20"/>
      <c r="G428" s="18"/>
      <c r="H428" s="18"/>
      <c r="I428" s="18"/>
      <c r="J428" s="18"/>
      <c r="K428" s="21"/>
      <c r="L428" s="21"/>
      <c r="M428" s="21"/>
      <c r="N428" s="21"/>
      <c r="O428" s="117"/>
      <c r="P428" s="3"/>
    </row>
    <row r="429" spans="1:16">
      <c r="A429" s="18"/>
      <c r="B429" s="18"/>
      <c r="C429" s="18"/>
      <c r="D429" s="18"/>
      <c r="E429" s="18"/>
      <c r="F429" s="20"/>
      <c r="G429" s="18"/>
      <c r="H429" s="18"/>
      <c r="I429" s="18"/>
      <c r="J429" s="18"/>
      <c r="K429" s="21"/>
      <c r="L429" s="21"/>
      <c r="M429" s="21"/>
      <c r="N429" s="21"/>
      <c r="O429" s="117"/>
      <c r="P429" s="3"/>
    </row>
    <row r="430" spans="1:16">
      <c r="P430" s="3"/>
    </row>
  </sheetData>
  <mergeCells count="183">
    <mergeCell ref="A230:A232"/>
    <mergeCell ref="B230:B232"/>
    <mergeCell ref="E230:G230"/>
    <mergeCell ref="H230:J230"/>
    <mergeCell ref="M230:N230"/>
    <mergeCell ref="O230:O232"/>
    <mergeCell ref="E231:E232"/>
    <mergeCell ref="F231:F232"/>
    <mergeCell ref="G231:G232"/>
    <mergeCell ref="H231:H232"/>
    <mergeCell ref="I231:I232"/>
    <mergeCell ref="J231:J232"/>
    <mergeCell ref="M231:M232"/>
    <mergeCell ref="A164:A166"/>
    <mergeCell ref="B164:B166"/>
    <mergeCell ref="E164:G164"/>
    <mergeCell ref="H164:J164"/>
    <mergeCell ref="M164:N164"/>
    <mergeCell ref="O164:O166"/>
    <mergeCell ref="E165:E166"/>
    <mergeCell ref="F165:F166"/>
    <mergeCell ref="G165:G166"/>
    <mergeCell ref="H165:H166"/>
    <mergeCell ref="I165:I166"/>
    <mergeCell ref="J165:J166"/>
    <mergeCell ref="M165:M166"/>
    <mergeCell ref="A347:A349"/>
    <mergeCell ref="B347:B349"/>
    <mergeCell ref="E347:G347"/>
    <mergeCell ref="H347:J347"/>
    <mergeCell ref="M347:N347"/>
    <mergeCell ref="O347:O349"/>
    <mergeCell ref="E348:E349"/>
    <mergeCell ref="F348:F349"/>
    <mergeCell ref="G348:G349"/>
    <mergeCell ref="H348:H349"/>
    <mergeCell ref="I348:I349"/>
    <mergeCell ref="J348:J349"/>
    <mergeCell ref="M348:M349"/>
    <mergeCell ref="A318:A320"/>
    <mergeCell ref="B318:B320"/>
    <mergeCell ref="E318:G318"/>
    <mergeCell ref="H318:J318"/>
    <mergeCell ref="M318:N318"/>
    <mergeCell ref="E319:E320"/>
    <mergeCell ref="F319:F320"/>
    <mergeCell ref="G319:G320"/>
    <mergeCell ref="H319:H320"/>
    <mergeCell ref="I319:I320"/>
    <mergeCell ref="J319:J320"/>
    <mergeCell ref="M319:M320"/>
    <mergeCell ref="A375:A377"/>
    <mergeCell ref="B375:B377"/>
    <mergeCell ref="E375:G375"/>
    <mergeCell ref="H375:J375"/>
    <mergeCell ref="M375:N375"/>
    <mergeCell ref="E376:E377"/>
    <mergeCell ref="F376:F377"/>
    <mergeCell ref="G376:G377"/>
    <mergeCell ref="H376:H377"/>
    <mergeCell ref="I376:I377"/>
    <mergeCell ref="J376:J377"/>
    <mergeCell ref="M376:M377"/>
    <mergeCell ref="A33:A35"/>
    <mergeCell ref="B33:B35"/>
    <mergeCell ref="E33:G33"/>
    <mergeCell ref="H33:J33"/>
    <mergeCell ref="M33:N33"/>
    <mergeCell ref="E34:E35"/>
    <mergeCell ref="F34:F35"/>
    <mergeCell ref="G34:G35"/>
    <mergeCell ref="H34:H35"/>
    <mergeCell ref="I34:I35"/>
    <mergeCell ref="J34:J35"/>
    <mergeCell ref="M34:M35"/>
    <mergeCell ref="A68:A70"/>
    <mergeCell ref="B68:B70"/>
    <mergeCell ref="E68:G68"/>
    <mergeCell ref="H68:J68"/>
    <mergeCell ref="M68:N68"/>
    <mergeCell ref="E69:E70"/>
    <mergeCell ref="F69:F70"/>
    <mergeCell ref="G69:G70"/>
    <mergeCell ref="H69:H70"/>
    <mergeCell ref="O33:O35"/>
    <mergeCell ref="O68:O70"/>
    <mergeCell ref="I69:I70"/>
    <mergeCell ref="J69:J70"/>
    <mergeCell ref="M69:M70"/>
    <mergeCell ref="K409:M409"/>
    <mergeCell ref="P376:P403"/>
    <mergeCell ref="P3:P29"/>
    <mergeCell ref="P33:P61"/>
    <mergeCell ref="P68:P80"/>
    <mergeCell ref="P117:P147"/>
    <mergeCell ref="P150:P177"/>
    <mergeCell ref="P178:P191"/>
    <mergeCell ref="P198:P221"/>
    <mergeCell ref="O375:O377"/>
    <mergeCell ref="P318:P345"/>
    <mergeCell ref="P233:P267"/>
    <mergeCell ref="P268:P299"/>
    <mergeCell ref="P348:P373"/>
    <mergeCell ref="O318:O320"/>
    <mergeCell ref="P300:P311"/>
    <mergeCell ref="H4:H5"/>
    <mergeCell ref="B3:B5"/>
    <mergeCell ref="A3:A5"/>
    <mergeCell ref="H3:J3"/>
    <mergeCell ref="E3:G3"/>
    <mergeCell ref="G4:G5"/>
    <mergeCell ref="F4:F5"/>
    <mergeCell ref="E4:E5"/>
    <mergeCell ref="O3:O5"/>
    <mergeCell ref="M4:M5"/>
    <mergeCell ref="J4:J5"/>
    <mergeCell ref="I4:I5"/>
    <mergeCell ref="M3:N3"/>
    <mergeCell ref="A101:A103"/>
    <mergeCell ref="B101:B103"/>
    <mergeCell ref="E101:G101"/>
    <mergeCell ref="H101:J101"/>
    <mergeCell ref="M101:N101"/>
    <mergeCell ref="O101:O103"/>
    <mergeCell ref="E102:E103"/>
    <mergeCell ref="F102:F103"/>
    <mergeCell ref="G102:G103"/>
    <mergeCell ref="H102:H103"/>
    <mergeCell ref="I102:I103"/>
    <mergeCell ref="J102:J103"/>
    <mergeCell ref="M102:M103"/>
    <mergeCell ref="A132:A134"/>
    <mergeCell ref="B132:B134"/>
    <mergeCell ref="E132:G132"/>
    <mergeCell ref="H132:J132"/>
    <mergeCell ref="M132:N132"/>
    <mergeCell ref="O132:O134"/>
    <mergeCell ref="E133:E134"/>
    <mergeCell ref="F133:F134"/>
    <mergeCell ref="G133:G134"/>
    <mergeCell ref="H133:H134"/>
    <mergeCell ref="I133:I134"/>
    <mergeCell ref="J133:J134"/>
    <mergeCell ref="M133:M134"/>
    <mergeCell ref="A195:A197"/>
    <mergeCell ref="B195:B197"/>
    <mergeCell ref="E195:G195"/>
    <mergeCell ref="H195:J195"/>
    <mergeCell ref="M195:N195"/>
    <mergeCell ref="O195:O197"/>
    <mergeCell ref="E196:E197"/>
    <mergeCell ref="F196:F197"/>
    <mergeCell ref="G196:G197"/>
    <mergeCell ref="H196:H197"/>
    <mergeCell ref="I196:I197"/>
    <mergeCell ref="J196:J197"/>
    <mergeCell ref="M196:M197"/>
    <mergeCell ref="A258:A260"/>
    <mergeCell ref="B258:B260"/>
    <mergeCell ref="E258:G258"/>
    <mergeCell ref="H258:J258"/>
    <mergeCell ref="M258:N258"/>
    <mergeCell ref="O258:O260"/>
    <mergeCell ref="E259:E260"/>
    <mergeCell ref="F259:F260"/>
    <mergeCell ref="G259:G260"/>
    <mergeCell ref="H259:H260"/>
    <mergeCell ref="I259:I260"/>
    <mergeCell ref="J259:J260"/>
    <mergeCell ref="M259:M260"/>
    <mergeCell ref="A291:A293"/>
    <mergeCell ref="B291:B293"/>
    <mergeCell ref="E291:G291"/>
    <mergeCell ref="H291:J291"/>
    <mergeCell ref="M291:N291"/>
    <mergeCell ref="O291:O293"/>
    <mergeCell ref="E292:E293"/>
    <mergeCell ref="F292:F293"/>
    <mergeCell ref="G292:G293"/>
    <mergeCell ref="H292:H293"/>
    <mergeCell ref="I292:I293"/>
    <mergeCell ref="J292:J293"/>
    <mergeCell ref="M292:M293"/>
  </mergeCells>
  <pageMargins left="0.62992125984251968" right="0.23622047244094491" top="0.78740157480314965" bottom="0" header="0.70866141732283472" footer="0.1181102362204724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2024-03-13T06:40:54Z</cp:lastPrinted>
  <dcterms:created xsi:type="dcterms:W3CDTF">2020-08-18T09:04:01Z</dcterms:created>
  <dcterms:modified xsi:type="dcterms:W3CDTF">2024-03-13T06:41:27Z</dcterms:modified>
</cp:coreProperties>
</file>